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SCHEDULE JUL 2021\"/>
    </mc:Choice>
  </mc:AlternateContent>
  <bookViews>
    <workbookView xWindow="0" yWindow="0" windowWidth="28800" windowHeight="12030" tabRatio="827" activeTab="7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New Zealand via SIN" sheetId="99" r:id="rId5"/>
    <sheet name="Australia via PKG" sheetId="102" r:id="rId6"/>
    <sheet name="Persian Gulf via PKL" sheetId="103" r:id="rId7"/>
    <sheet name="Australia Pacific Service" sheetId="104" r:id="rId8"/>
  </sheets>
  <definedNames>
    <definedName name="_xlnm._FilterDatabase" localSheetId="0" hidden="1">MENU!#REF!</definedName>
    <definedName name="_xlnm._FilterDatabase" localSheetId="6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62913"/>
</workbook>
</file>

<file path=xl/calcChain.xml><?xml version="1.0" encoding="utf-8"?>
<calcChain xmlns="http://schemas.openxmlformats.org/spreadsheetml/2006/main">
  <c r="J10" i="99" l="1"/>
  <c r="D16" i="99"/>
  <c r="D19" i="99" s="1"/>
  <c r="F15" i="99"/>
  <c r="D14" i="99"/>
  <c r="D18" i="99" s="1"/>
  <c r="D13" i="99"/>
  <c r="F13" i="99" s="1"/>
  <c r="F12" i="99"/>
  <c r="F11" i="99"/>
  <c r="F10" i="99"/>
  <c r="F9" i="99"/>
  <c r="F9" i="86"/>
  <c r="F10" i="86"/>
  <c r="F12" i="86"/>
  <c r="F13" i="86"/>
  <c r="D14" i="86"/>
  <c r="F14" i="86" s="1"/>
  <c r="D15" i="86"/>
  <c r="F15" i="86" s="1"/>
  <c r="D16" i="86"/>
  <c r="F16" i="86"/>
  <c r="D17" i="86"/>
  <c r="F17" i="86"/>
  <c r="D20" i="86"/>
  <c r="F20" i="86"/>
  <c r="D21" i="86"/>
  <c r="F21" i="86"/>
  <c r="F18" i="53"/>
  <c r="F14" i="53"/>
  <c r="I22" i="86"/>
  <c r="I16" i="86"/>
  <c r="M11" i="86"/>
  <c r="K11" i="86"/>
  <c r="J11" i="86"/>
  <c r="I24" i="86"/>
  <c r="N19" i="86"/>
  <c r="M19" i="86"/>
  <c r="K19" i="86"/>
  <c r="J19" i="86"/>
  <c r="N18" i="86"/>
  <c r="N9" i="86"/>
  <c r="M9" i="86"/>
  <c r="M18" i="86"/>
  <c r="K18" i="86"/>
  <c r="J18" i="86"/>
  <c r="F23" i="86"/>
  <c r="D15" i="50"/>
  <c r="D13" i="50"/>
  <c r="D17" i="50" s="1"/>
  <c r="F11" i="50"/>
  <c r="F10" i="50"/>
  <c r="F9" i="50"/>
  <c r="F12" i="50"/>
  <c r="F13" i="50"/>
  <c r="D14" i="50"/>
  <c r="D18" i="50" s="1"/>
  <c r="D16" i="50"/>
  <c r="D19" i="50" s="1"/>
  <c r="F17" i="50"/>
  <c r="F20" i="50"/>
  <c r="F16" i="53"/>
  <c r="D14" i="53"/>
  <c r="D18" i="53" s="1"/>
  <c r="F11" i="53"/>
  <c r="F12" i="53"/>
  <c r="F10" i="53"/>
  <c r="K10" i="53"/>
  <c r="F19" i="99" l="1"/>
  <c r="D22" i="99"/>
  <c r="F22" i="99" s="1"/>
  <c r="F18" i="99"/>
  <c r="D21" i="99"/>
  <c r="F21" i="99" s="1"/>
  <c r="F16" i="99"/>
  <c r="D17" i="99"/>
  <c r="F17" i="99" s="1"/>
  <c r="F14" i="99"/>
  <c r="F16" i="50"/>
  <c r="D22" i="50"/>
  <c r="F19" i="50"/>
  <c r="D21" i="50"/>
  <c r="F18" i="50"/>
  <c r="F14" i="50"/>
  <c r="D26" i="86" l="1"/>
  <c r="F22" i="50"/>
  <c r="F21" i="50"/>
  <c r="C10" i="103" l="1"/>
  <c r="C11" i="102"/>
  <c r="C13" i="102" s="1"/>
  <c r="C15" i="102" s="1"/>
  <c r="J16" i="104" l="1"/>
  <c r="I16" i="104"/>
  <c r="H16" i="104"/>
  <c r="G16" i="104"/>
  <c r="J13" i="104"/>
  <c r="I13" i="104"/>
  <c r="H13" i="104"/>
  <c r="G13" i="104"/>
  <c r="D9" i="102"/>
  <c r="D11" i="102" s="1"/>
  <c r="D13" i="102" s="1"/>
  <c r="D15" i="102" s="1"/>
  <c r="L15" i="86"/>
  <c r="C11" i="103" l="1"/>
  <c r="C12" i="103" s="1"/>
  <c r="C13" i="103" s="1"/>
  <c r="O10" i="53"/>
  <c r="I23" i="86" l="1"/>
  <c r="I27" i="86" s="1"/>
  <c r="G13" i="102"/>
  <c r="G15" i="102" s="1"/>
  <c r="K11" i="103" l="1"/>
  <c r="J11" i="103"/>
  <c r="I14" i="50" l="1"/>
  <c r="N10" i="53"/>
  <c r="M10" i="53"/>
  <c r="K14" i="53"/>
  <c r="M14" i="53" l="1"/>
  <c r="N14" i="53"/>
  <c r="O14" i="53"/>
  <c r="O18" i="53" l="1"/>
  <c r="M18" i="53"/>
  <c r="N18" i="53"/>
  <c r="K18" i="53"/>
  <c r="N21" i="53" l="1"/>
  <c r="M21" i="53"/>
  <c r="K21" i="53"/>
  <c r="D17" i="53"/>
  <c r="D20" i="53" s="1"/>
  <c r="D15" i="53"/>
  <c r="F15" i="53" s="1"/>
  <c r="F13" i="53"/>
  <c r="D19" i="53" l="1"/>
  <c r="D22" i="53" s="1"/>
  <c r="F20" i="53"/>
  <c r="D23" i="53"/>
  <c r="F17" i="53"/>
  <c r="F19" i="53" l="1"/>
  <c r="F22" i="53"/>
  <c r="F23" i="53"/>
  <c r="K9" i="50" l="1"/>
  <c r="N9" i="50" s="1"/>
  <c r="P19" i="53" l="1"/>
  <c r="L15" i="53"/>
  <c r="K19" i="53"/>
  <c r="K15" i="53"/>
  <c r="J15" i="53"/>
  <c r="O21" i="53"/>
  <c r="N19" i="53"/>
  <c r="J19" i="53" l="1"/>
  <c r="L19" i="53"/>
  <c r="L20" i="86" l="1"/>
  <c r="L10" i="86"/>
  <c r="L25" i="86" l="1"/>
  <c r="F10" i="103"/>
  <c r="F11" i="103" s="1"/>
  <c r="F12" i="103" s="1"/>
  <c r="F13" i="103" s="1"/>
  <c r="L14" i="50"/>
  <c r="I18" i="50"/>
  <c r="M13" i="50"/>
  <c r="M10" i="50"/>
  <c r="L10" i="50"/>
  <c r="K10" i="50"/>
  <c r="N10" i="50" s="1"/>
  <c r="J10" i="50"/>
  <c r="M9" i="50"/>
  <c r="L9" i="50"/>
  <c r="I17" i="53"/>
  <c r="M17" i="53" s="1"/>
  <c r="N13" i="53"/>
  <c r="M13" i="53"/>
  <c r="K13" i="53"/>
  <c r="P12" i="53"/>
  <c r="N12" i="53"/>
  <c r="L12" i="53"/>
  <c r="K12" i="53"/>
  <c r="J12" i="53"/>
  <c r="J18" i="50" l="1"/>
  <c r="I21" i="50"/>
  <c r="L13" i="50"/>
  <c r="K14" i="50"/>
  <c r="N14" i="50" s="1"/>
  <c r="K13" i="50"/>
  <c r="N13" i="50" s="1"/>
  <c r="N17" i="53"/>
  <c r="M18" i="50"/>
  <c r="K18" i="50"/>
  <c r="N18" i="50" s="1"/>
  <c r="L18" i="50"/>
  <c r="M14" i="50"/>
  <c r="J14" i="50"/>
  <c r="N15" i="53"/>
  <c r="P15" i="53"/>
  <c r="K17" i="53"/>
  <c r="K21" i="50" l="1"/>
  <c r="L21" i="50"/>
  <c r="K17" i="50"/>
  <c r="N17" i="50" s="1"/>
  <c r="M17" i="50"/>
  <c r="L17" i="50"/>
  <c r="J21" i="50"/>
  <c r="N21" i="50"/>
  <c r="M21" i="50"/>
  <c r="P22" i="53"/>
  <c r="J22" i="53"/>
  <c r="N22" i="53"/>
  <c r="L22" i="53"/>
  <c r="K22" i="53"/>
  <c r="M20" i="53"/>
  <c r="K20" i="53"/>
  <c r="N20" i="53"/>
  <c r="L20" i="50" l="1"/>
  <c r="M20" i="50"/>
  <c r="K20" i="50"/>
  <c r="N20" i="50" s="1"/>
  <c r="K23" i="53"/>
  <c r="N23" i="53"/>
  <c r="M23" i="53"/>
  <c r="F26" i="86" l="1"/>
  <c r="F27" i="86" l="1"/>
  <c r="K13" i="86" l="1"/>
  <c r="N13" i="86" l="1"/>
  <c r="M13" i="86"/>
  <c r="L13" i="86"/>
  <c r="K12" i="86"/>
  <c r="K9" i="86"/>
  <c r="L10" i="99"/>
  <c r="L9" i="102" l="1"/>
  <c r="K9" i="102"/>
  <c r="I9" i="102"/>
  <c r="L10" i="102"/>
  <c r="K10" i="102"/>
  <c r="J10" i="102"/>
  <c r="H10" i="102"/>
  <c r="K17" i="86" l="1"/>
  <c r="L11" i="102" l="1"/>
  <c r="K11" i="102"/>
  <c r="J11" i="102"/>
  <c r="I11" i="102"/>
  <c r="K12" i="102"/>
  <c r="L12" i="102"/>
  <c r="J12" i="102"/>
  <c r="H12" i="102"/>
  <c r="L17" i="86"/>
  <c r="M17" i="86"/>
  <c r="N17" i="86"/>
  <c r="N10" i="99"/>
  <c r="M10" i="99"/>
  <c r="K10" i="99"/>
  <c r="N14" i="86" l="1"/>
  <c r="M14" i="86"/>
  <c r="K14" i="86"/>
  <c r="J14" i="86"/>
  <c r="J16" i="86"/>
  <c r="K16" i="86"/>
  <c r="M16" i="86"/>
  <c r="K14" i="102"/>
  <c r="H14" i="102"/>
  <c r="J14" i="102"/>
  <c r="L14" i="102"/>
  <c r="L13" i="102"/>
  <c r="K13" i="102"/>
  <c r="I13" i="102"/>
  <c r="J13" i="102"/>
  <c r="L23" i="86"/>
  <c r="K23" i="86"/>
  <c r="M23" i="86"/>
  <c r="N23" i="86"/>
  <c r="G16" i="102"/>
  <c r="K16" i="102" l="1"/>
  <c r="J16" i="102"/>
  <c r="H16" i="102"/>
  <c r="L16" i="102"/>
  <c r="L27" i="86"/>
  <c r="K27" i="86"/>
  <c r="N27" i="86"/>
  <c r="M27" i="86"/>
  <c r="K21" i="86"/>
  <c r="J21" i="86"/>
  <c r="M21" i="86"/>
  <c r="L15" i="102"/>
  <c r="I15" i="102"/>
  <c r="K15" i="102"/>
  <c r="J15" i="102"/>
  <c r="N24" i="86" l="1"/>
  <c r="M24" i="86"/>
  <c r="K24" i="86"/>
  <c r="M26" i="86"/>
  <c r="J26" i="86"/>
  <c r="K26" i="86"/>
  <c r="L14" i="99" l="1"/>
  <c r="K14" i="99"/>
  <c r="N14" i="99"/>
  <c r="J14" i="99"/>
  <c r="M14" i="99"/>
  <c r="J9" i="102"/>
  <c r="J9" i="86"/>
  <c r="M12" i="86"/>
  <c r="J12" i="86"/>
  <c r="N21" i="99" l="1"/>
  <c r="J21" i="99"/>
  <c r="M21" i="99"/>
  <c r="L21" i="99"/>
  <c r="K21" i="99"/>
  <c r="K18" i="99"/>
  <c r="J18" i="99"/>
  <c r="L18" i="99"/>
  <c r="N18" i="99"/>
  <c r="M18" i="99"/>
  <c r="J24" i="86" l="1"/>
</calcChain>
</file>

<file path=xl/sharedStrings.xml><?xml version="1.0" encoding="utf-8"?>
<sst xmlns="http://schemas.openxmlformats.org/spreadsheetml/2006/main" count="572" uniqueCount="206">
  <si>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</si>
  <si>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</si>
  <si>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</si>
  <si>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</si>
  <si>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</si>
  <si>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</si>
  <si>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</si>
  <si>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</si>
  <si>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</si>
  <si>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</si>
  <si>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</si>
  <si>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</si>
  <si>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</si>
  <si>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</si>
  <si>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</si>
  <si>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</si>
  <si>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</si>
  <si>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</si>
  <si>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</si>
  <si>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</si>
  <si>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</si>
  <si>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</si>
  <si>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</si>
  <si>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</si>
  <si>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</si>
  <si>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</si>
  <si>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</si>
  <si>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</si>
  <si>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</si>
  <si>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</si>
  <si>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</si>
  <si>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</si>
  <si>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</si>
  <si>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</si>
  <si>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</si>
  <si>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</si>
  <si>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</si>
  <si>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</si>
  <si>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</si>
  <si>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</si>
  <si>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</si>
  <si>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</si>
  <si>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</si>
  <si>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FEEDER  (VTS)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</si>
  <si>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</si>
  <si>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</si>
  <si>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</si>
  <si>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</si>
  <si>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</si>
  <si>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</si>
  <si>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</si>
  <si>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</si>
  <si>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</si>
  <si>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</si>
  <si>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 xml:space="preserve"> AUSTRALIA VIA PORT KELANG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</si>
  <si>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</si>
  <si>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</si>
  <si>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</si>
  <si>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</si>
  <si>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</si>
  <si>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</si>
  <si>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</si>
  <si>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</si>
  <si>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</si>
  <si>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</si>
  <si>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</si>
  <si>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</si>
  <si>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</si>
  <si>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</si>
  <si>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</si>
  <si>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</si>
  <si>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</si>
  <si>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</si>
  <si>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</si>
  <si>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</si>
  <si>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</si>
  <si>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</si>
  <si>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</si>
  <si>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</si>
  <si>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</si>
  <si>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</si>
  <si>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</si>
  <si>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</si>
  <si>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</si>
  <si>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</si>
  <si>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</si>
  <si>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</si>
  <si>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</si>
  <si>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CSCL LIMA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</si>
  <si>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</si>
  <si>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</si>
  <si>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</si>
  <si>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</si>
  <si>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</si>
  <si>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OOCL PANAMA</t>
  </si>
  <si>
    <t>OOCL NORFOLK</t>
  </si>
  <si>
    <t>LADY OF LUCK</t>
  </si>
  <si>
    <t>MAINE TRADER</t>
  </si>
  <si>
    <t>ASAX</t>
  </si>
  <si>
    <t>LOUISA SCHULTE</t>
  </si>
  <si>
    <t>KOTA LAMBAI</t>
  </si>
  <si>
    <t>China Australia Pacific Service (VIA HONG KONG)</t>
  </si>
  <si>
    <t>Lae – Port Moresby – Townsville – Darwin</t>
  </si>
  <si>
    <t>INTENT CONNECTION VESSEL</t>
  </si>
  <si>
    <t>ETD HONG KONG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</si>
  <si>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</si>
  <si>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</si>
  <si>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</si>
  <si>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</si>
  <si>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</si>
  <si>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</si>
  <si>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</si>
  <si>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</si>
  <si>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</si>
  <si>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</si>
  <si>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</si>
  <si>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</si>
  <si>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18:00 FRI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</si>
  <si>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</si>
  <si>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</si>
  <si>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</si>
  <si>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</si>
  <si>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</si>
  <si>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OOCL EGYPT</t>
  </si>
  <si>
    <t>TBN</t>
  </si>
  <si>
    <t>GREEN HORIZON</t>
  </si>
  <si>
    <t>SEASPAN NEW DELHI</t>
  </si>
  <si>
    <t>VENETIA</t>
  </si>
  <si>
    <t>WILLIAM</t>
  </si>
  <si>
    <t>OOCL YOKOHAMA</t>
  </si>
  <si>
    <t>KOTA LUMAYAN</t>
  </si>
  <si>
    <t>CAPE FAWLEY</t>
  </si>
  <si>
    <t>ANTWERP BRIDGE</t>
  </si>
  <si>
    <t>055S</t>
  </si>
  <si>
    <t>SEASMILE</t>
  </si>
  <si>
    <t>039S</t>
  </si>
  <si>
    <t>OOCL HOUSTON</t>
  </si>
  <si>
    <t>OOCL TEXAS</t>
  </si>
  <si>
    <t>COSCO SINGAPORE</t>
  </si>
  <si>
    <t>109S</t>
  </si>
  <si>
    <t>157S</t>
  </si>
  <si>
    <t>KOTA PELANGI</t>
  </si>
  <si>
    <t>KOTA PURI</t>
  </si>
  <si>
    <t>141S</t>
  </si>
  <si>
    <t>170S</t>
  </si>
  <si>
    <t>OOCL DUBAI</t>
  </si>
  <si>
    <t>CAP</t>
  </si>
  <si>
    <t>FEEDER  (CV3)</t>
  </si>
  <si>
    <t>017S</t>
  </si>
  <si>
    <t>018S</t>
  </si>
  <si>
    <t>037W</t>
  </si>
  <si>
    <t>014W</t>
  </si>
  <si>
    <t>COSCO SHIPPING AQUARIUS</t>
  </si>
  <si>
    <t>CSCL NEPTUNE</t>
  </si>
  <si>
    <t>062W</t>
  </si>
  <si>
    <t>0016W</t>
  </si>
  <si>
    <t>COSCO FAITH</t>
  </si>
  <si>
    <t>051W</t>
  </si>
  <si>
    <t>CSL ATLANTIC</t>
  </si>
  <si>
    <t>HOLSATIA</t>
  </si>
  <si>
    <t>2025S</t>
  </si>
  <si>
    <t>2027S</t>
  </si>
  <si>
    <t>142S</t>
  </si>
  <si>
    <t>182S</t>
  </si>
  <si>
    <t>154S</t>
  </si>
  <si>
    <t>WAN HAI 285</t>
  </si>
  <si>
    <t>N004</t>
  </si>
  <si>
    <t>164S</t>
  </si>
  <si>
    <t>158S</t>
  </si>
  <si>
    <t>110S</t>
  </si>
  <si>
    <t>_</t>
  </si>
  <si>
    <t>CMA CGM JACQUES JOSEPH</t>
  </si>
  <si>
    <t>0MD2LW1MA</t>
  </si>
  <si>
    <t>TOLEDO TRIUMPH</t>
  </si>
  <si>
    <t>1058-021W</t>
  </si>
  <si>
    <t>OOCL DURBAN</t>
  </si>
  <si>
    <t>001W</t>
  </si>
  <si>
    <t>ELA</t>
  </si>
  <si>
    <t>046S</t>
  </si>
  <si>
    <t>148s</t>
  </si>
  <si>
    <t>047S</t>
  </si>
  <si>
    <t>058S</t>
  </si>
  <si>
    <t>048S</t>
  </si>
  <si>
    <t>ISEACO GENESIS</t>
  </si>
  <si>
    <t>149S</t>
  </si>
  <si>
    <t>ISEACO GENESIS (adhoc)</t>
  </si>
  <si>
    <t>287S</t>
  </si>
  <si>
    <t>238S</t>
  </si>
  <si>
    <t>057s</t>
  </si>
  <si>
    <t>117S</t>
  </si>
  <si>
    <t>118S</t>
  </si>
  <si>
    <t>OOCL BRISBANE</t>
  </si>
  <si>
    <t>202S</t>
  </si>
  <si>
    <t>135S</t>
  </si>
  <si>
    <t>COSCO ANTWERP</t>
  </si>
  <si>
    <t>171S</t>
  </si>
  <si>
    <t>EVER LEGEND</t>
  </si>
  <si>
    <t>0069-046W</t>
  </si>
  <si>
    <t>JINYUNHE</t>
  </si>
  <si>
    <t>WAN HAI 282</t>
  </si>
  <si>
    <t>364N</t>
  </si>
  <si>
    <t>365N</t>
  </si>
  <si>
    <t>N139</t>
  </si>
  <si>
    <t>366N</t>
  </si>
  <si>
    <t>N140</t>
  </si>
  <si>
    <t>367N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</si>
</sst>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&quot;N&quot;000"/>
    <numFmt numFmtId="180" formatCode="[$-14809]dd/mm/yyyy;@"/>
    <numFmt numFmtId="181" formatCode="0000&quot;S&quot;"/>
    <numFmt numFmtId="186" formatCode="_ * #,##0_ ;_ * \-#,##0_ ;_ * &quot;-&quot;_ ;_ @_ "/>
  </numFmts>
  <fonts count="107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10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30" borderId="13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81" fontId="6" fillId="0" borderId="0"/>
    <xf numFmtId="181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80" fontId="6" fillId="0" borderId="0"/>
    <xf numFmtId="0" fontId="1" fillId="0" borderId="0"/>
    <xf numFmtId="186" fontId="1" fillId="0" borderId="0" applyFont="0" applyFill="0" applyBorder="0" applyAlignment="0" applyProtection="0"/>
    <xf numFmtId="0" fontId="105" fillId="0" borderId="0">
      <alignment vertical="center"/>
    </xf>
    <xf numFmtId="186" fontId="104" fillId="0" borderId="0" applyFont="0" applyFill="0" applyBorder="0" applyAlignment="0" applyProtection="0"/>
    <xf numFmtId="186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652">
    <xf numFmtId="0" fontId="0" fillId="0" borderId="0" xfId="0"/>
    <xf numFmtId="0" fontId="37" fillId="0" borderId="0" xfId="49" applyFont="1" applyFill="1" applyAlignment="1">
      <alignment vertical="center"/>
    </xf>
    <xf numFmtId="0" fontId="38" fillId="0" borderId="0" xfId="45" applyFont="1" applyFill="1" applyAlignment="1">
      <alignment vertical="center"/>
    </xf>
    <xf numFmtId="16" fontId="39" fillId="0" borderId="0" xfId="51" applyNumberFormat="1" applyFont="1" applyFill="1" applyBorder="1" applyAlignment="1">
      <alignment horizontal="center" vertical="center"/>
    </xf>
    <xf numFmtId="0" fontId="40" fillId="0" borderId="0" xfId="45" applyFont="1" applyFill="1"/>
    <xf numFmtId="0" fontId="39" fillId="0" borderId="0" xfId="49" applyFont="1" applyFill="1" applyAlignment="1">
      <alignment horizontal="left" vertical="center"/>
    </xf>
    <xf numFmtId="0" fontId="38" fillId="0" borderId="0" xfId="0" applyFont="1" applyFill="1"/>
    <xf numFmtId="0" fontId="38" fillId="0" borderId="0" xfId="49" applyFont="1" applyFill="1" applyAlignment="1">
      <alignment vertical="center"/>
    </xf>
    <xf numFmtId="0" fontId="40" fillId="0" borderId="0" xfId="45" applyFont="1" applyFill="1" applyAlignment="1">
      <alignment vertical="center"/>
    </xf>
    <xf numFmtId="0" fontId="38" fillId="0" borderId="0" xfId="51" applyFont="1" applyFill="1" applyAlignment="1">
      <alignment vertical="center"/>
    </xf>
    <xf numFmtId="0" fontId="41" fillId="0" borderId="0" xfId="47" applyFont="1" applyFill="1" applyBorder="1" applyAlignment="1">
      <alignment horizontal="center"/>
    </xf>
    <xf numFmtId="0" fontId="42" fillId="0" borderId="0" xfId="47" applyFont="1" applyFill="1"/>
    <xf numFmtId="166" fontId="41" fillId="0" borderId="0" xfId="46" applyNumberFormat="1" applyFont="1" applyFill="1" applyBorder="1" applyAlignment="1">
      <alignment horizontal="center"/>
    </xf>
    <xf numFmtId="0" fontId="42" fillId="0" borderId="0" xfId="46" applyFont="1" applyFill="1"/>
    <xf numFmtId="0" fontId="41" fillId="0" borderId="0" xfId="46" applyFont="1" applyFill="1" applyAlignment="1">
      <alignment horizontal="centerContinuous"/>
    </xf>
    <xf numFmtId="0" fontId="41" fillId="0" borderId="0" xfId="46" applyFont="1" applyFill="1" applyBorder="1" applyAlignment="1">
      <alignment horizontal="center"/>
    </xf>
    <xf numFmtId="0" fontId="40" fillId="0" borderId="0" xfId="45" applyFont="1" applyFill="1" applyAlignment="1">
      <alignment horizontal="center"/>
    </xf>
    <xf numFmtId="0" fontId="40" fillId="0" borderId="0" xfId="45" applyFont="1" applyFill="1" applyAlignment="1">
      <alignment horizontal="right"/>
    </xf>
    <xf numFmtId="0" fontId="44" fillId="0" borderId="0" xfId="45" applyFont="1" applyFill="1"/>
    <xf numFmtId="0" fontId="41" fillId="0" borderId="0" xfId="45" applyFont="1" applyFill="1" applyBorder="1" applyAlignment="1"/>
    <xf numFmtId="0" fontId="40" fillId="0" borderId="0" xfId="0" applyFont="1" applyFill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 applyFill="1"/>
    <xf numFmtId="0" fontId="40" fillId="0" borderId="0" xfId="0" applyFont="1" applyFill="1"/>
    <xf numFmtId="0" fontId="41" fillId="0" borderId="0" xfId="49" applyFont="1" applyFill="1" applyAlignment="1">
      <alignment vertical="center"/>
    </xf>
    <xf numFmtId="0" fontId="46" fillId="0" borderId="0" xfId="0" applyFont="1" applyFill="1"/>
    <xf numFmtId="0" fontId="47" fillId="0" borderId="0" xfId="0" applyFont="1" applyFill="1"/>
    <xf numFmtId="0" fontId="48" fillId="0" borderId="0" xfId="51" applyFont="1" applyFill="1" applyAlignment="1">
      <alignment vertical="center"/>
    </xf>
    <xf numFmtId="0" fontId="48" fillId="0" borderId="0" xfId="51" applyFont="1" applyFill="1" applyAlignment="1">
      <alignment horizontal="right" vertical="center"/>
    </xf>
    <xf numFmtId="1" fontId="49" fillId="0" borderId="0" xfId="51" applyNumberFormat="1" applyFont="1" applyFill="1" applyBorder="1" applyAlignment="1">
      <alignment horizontal="left" vertical="center"/>
    </xf>
    <xf numFmtId="0" fontId="39" fillId="0" borderId="0" xfId="51" applyFont="1" applyFill="1" applyAlignment="1">
      <alignment vertical="center"/>
    </xf>
    <xf numFmtId="0" fontId="44" fillId="0" borderId="0" xfId="51" applyFont="1" applyFill="1" applyAlignment="1">
      <alignment vertical="center"/>
    </xf>
    <xf numFmtId="0" fontId="39" fillId="0" borderId="0" xfId="49" applyFont="1" applyFill="1" applyAlignment="1">
      <alignment vertical="center"/>
    </xf>
    <xf numFmtId="0" fontId="39" fillId="0" borderId="0" xfId="49" applyFont="1" applyFill="1" applyBorder="1" applyAlignment="1">
      <alignment vertical="center"/>
    </xf>
    <xf numFmtId="0" fontId="48" fillId="0" borderId="0" xfId="49" applyFont="1" applyFill="1" applyBorder="1" applyAlignment="1">
      <alignment vertical="center"/>
    </xf>
    <xf numFmtId="0" fontId="50" fillId="0" borderId="0" xfId="49" applyFont="1" applyFill="1" applyBorder="1" applyAlignment="1">
      <alignment vertical="center"/>
    </xf>
    <xf numFmtId="0" fontId="39" fillId="0" borderId="0" xfId="49" applyFont="1" applyFill="1" applyAlignment="1">
      <alignment horizontal="right" vertical="center"/>
    </xf>
    <xf numFmtId="1" fontId="40" fillId="0" borderId="0" xfId="51" applyNumberFormat="1" applyFont="1" applyFill="1" applyAlignment="1">
      <alignment horizontal="left" vertical="center"/>
    </xf>
    <xf numFmtId="0" fontId="41" fillId="0" borderId="0" xfId="49" applyFont="1" applyFill="1" applyBorder="1" applyAlignment="1">
      <alignment vertical="center"/>
    </xf>
    <xf numFmtId="0" fontId="40" fillId="0" borderId="0" xfId="51" applyFont="1" applyFill="1" applyAlignment="1">
      <alignment vertical="center"/>
    </xf>
    <xf numFmtId="0" fontId="39" fillId="0" borderId="0" xfId="49" applyFont="1" applyFill="1" applyBorder="1" applyAlignment="1">
      <alignment horizontal="right" vertical="center"/>
    </xf>
    <xf numFmtId="16" fontId="51" fillId="0" borderId="0" xfId="45" applyNumberFormat="1" applyFont="1" applyFill="1" applyBorder="1" applyAlignment="1">
      <alignment horizontal="center"/>
    </xf>
    <xf numFmtId="0" fontId="39" fillId="0" borderId="0" xfId="51" applyFont="1" applyFill="1" applyBorder="1" applyAlignment="1">
      <alignment horizontal="right" vertical="center"/>
    </xf>
    <xf numFmtId="0" fontId="39" fillId="0" borderId="0" xfId="45" applyFont="1" applyFill="1" applyAlignment="1">
      <alignment horizontal="left"/>
    </xf>
    <xf numFmtId="0" fontId="38" fillId="0" borderId="0" xfId="51" applyFont="1" applyFill="1" applyBorder="1" applyAlignment="1">
      <alignment horizontal="left" vertical="center"/>
    </xf>
    <xf numFmtId="0" fontId="39" fillId="0" borderId="0" xfId="45" applyFont="1" applyFill="1"/>
    <xf numFmtId="0" fontId="40" fillId="0" borderId="0" xfId="47" applyFont="1" applyFill="1" applyBorder="1"/>
    <xf numFmtId="0" fontId="52" fillId="0" borderId="0" xfId="47" applyFont="1" applyFill="1" applyBorder="1" applyAlignment="1">
      <alignment horizontal="center"/>
    </xf>
    <xf numFmtId="0" fontId="42" fillId="0" borderId="0" xfId="46" applyFont="1" applyFill="1" applyBorder="1" applyAlignment="1">
      <alignment horizontal="centerContinuous"/>
    </xf>
    <xf numFmtId="0" fontId="41" fillId="0" borderId="0" xfId="45" applyFont="1" applyFill="1" applyBorder="1" applyAlignment="1">
      <alignment horizontal="left"/>
    </xf>
    <xf numFmtId="0" fontId="36" fillId="4" borderId="0" xfId="51" applyFont="1" applyFill="1" applyBorder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0" fontId="33" fillId="0" borderId="0" xfId="46" applyFont="1" applyFill="1"/>
    <xf numFmtId="0" fontId="33" fillId="0" borderId="0" xfId="46" applyFont="1" applyFill="1" applyAlignment="1">
      <alignment horizontal="left"/>
    </xf>
    <xf numFmtId="167" fontId="36" fillId="3" borderId="4" xfId="46" applyNumberFormat="1" applyFont="1" applyFill="1" applyBorder="1" applyAlignment="1">
      <alignment vertical="center"/>
    </xf>
    <xf numFmtId="166" fontId="63" fillId="0" borderId="0" xfId="0" applyNumberFormat="1" applyFont="1" applyFill="1" applyBorder="1" applyAlignment="1">
      <alignment horizontal="center"/>
    </xf>
    <xf numFmtId="166" fontId="62" fillId="0" borderId="0" xfId="0" applyNumberFormat="1" applyFont="1" applyFill="1" applyBorder="1" applyAlignment="1">
      <alignment horizontal="center"/>
    </xf>
    <xf numFmtId="167" fontId="36" fillId="3" borderId="0" xfId="46" applyNumberFormat="1" applyFont="1" applyFill="1" applyBorder="1" applyAlignment="1">
      <alignment horizontal="center" vertical="center"/>
    </xf>
    <xf numFmtId="0" fontId="33" fillId="0" borderId="0" xfId="45" applyFont="1" applyFill="1" applyBorder="1" applyAlignment="1">
      <alignment vertical="center"/>
    </xf>
    <xf numFmtId="0" fontId="33" fillId="0" borderId="0" xfId="45" applyFont="1" applyBorder="1" applyAlignment="1">
      <alignment vertical="center"/>
    </xf>
    <xf numFmtId="0" fontId="33" fillId="4" borderId="0" xfId="46" applyFont="1" applyFill="1" applyBorder="1"/>
    <xf numFmtId="0" fontId="33" fillId="4" borderId="0" xfId="45" applyFont="1" applyFill="1" applyBorder="1" applyAlignment="1">
      <alignment vertical="center"/>
    </xf>
    <xf numFmtId="0" fontId="33" fillId="0" borderId="0" xfId="46" applyFont="1" applyBorder="1"/>
    <xf numFmtId="0" fontId="60" fillId="4" borderId="0" xfId="45" applyFont="1" applyFill="1" applyBorder="1" applyAlignment="1">
      <alignment horizontal="center" vertical="center"/>
    </xf>
    <xf numFmtId="0" fontId="55" fillId="3" borderId="0" xfId="49" applyFont="1" applyFill="1" applyBorder="1" applyAlignment="1">
      <alignment vertical="center"/>
    </xf>
    <xf numFmtId="0" fontId="59" fillId="3" borderId="2" xfId="0" applyFont="1" applyFill="1" applyBorder="1" applyAlignment="1">
      <alignment horizontal="left" vertical="center"/>
    </xf>
    <xf numFmtId="0" fontId="36" fillId="3" borderId="0" xfId="49" applyFont="1" applyFill="1" applyBorder="1" applyAlignment="1">
      <alignment vertical="center"/>
    </xf>
    <xf numFmtId="0" fontId="58" fillId="0" borderId="0" xfId="45" applyFont="1" applyBorder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Border="1" applyAlignment="1">
      <alignment horizontal="center"/>
    </xf>
    <xf numFmtId="171" fontId="33" fillId="0" borderId="4" xfId="121" applyNumberFormat="1" applyFont="1" applyFill="1" applyBorder="1" applyAlignment="1">
      <alignment horizontal="center" vertical="center" wrapText="1"/>
    </xf>
    <xf numFmtId="0" fontId="68" fillId="0" borderId="0" xfId="46" applyFont="1" applyBorder="1" applyAlignment="1">
      <alignment horizontal="right"/>
    </xf>
    <xf numFmtId="0" fontId="69" fillId="5" borderId="0" xfId="51" applyFont="1" applyFill="1" applyBorder="1" applyAlignment="1">
      <alignment horizontal="right" vertical="center"/>
    </xf>
    <xf numFmtId="168" fontId="33" fillId="5" borderId="0" xfId="46" applyNumberFormat="1" applyFont="1" applyFill="1" applyBorder="1"/>
    <xf numFmtId="167" fontId="65" fillId="5" borderId="0" xfId="46" applyNumberFormat="1" applyFont="1" applyFill="1" applyBorder="1" applyAlignment="1">
      <alignment horizontal="left"/>
    </xf>
    <xf numFmtId="0" fontId="70" fillId="5" borderId="0" xfId="45" applyFont="1" applyFill="1" applyBorder="1" applyAlignment="1">
      <alignment horizontal="center"/>
    </xf>
    <xf numFmtId="0" fontId="33" fillId="5" borderId="0" xfId="46" applyFont="1" applyFill="1" applyBorder="1"/>
    <xf numFmtId="0" fontId="34" fillId="3" borderId="0" xfId="49" applyFont="1" applyFill="1" applyBorder="1" applyAlignment="1">
      <alignment vertical="center"/>
    </xf>
    <xf numFmtId="0" fontId="71" fillId="3" borderId="0" xfId="49" applyFont="1" applyFill="1" applyBorder="1" applyAlignment="1">
      <alignment vertical="center"/>
    </xf>
    <xf numFmtId="0" fontId="33" fillId="5" borderId="0" xfId="45" applyFont="1" applyFill="1" applyBorder="1"/>
    <xf numFmtId="0" fontId="33" fillId="2" borderId="0" xfId="46" applyFont="1" applyFill="1"/>
    <xf numFmtId="0" fontId="63" fillId="3" borderId="0" xfId="49" applyFont="1" applyFill="1" applyBorder="1" applyAlignment="1">
      <alignment vertical="center"/>
    </xf>
    <xf numFmtId="0" fontId="72" fillId="8" borderId="0" xfId="45" applyFont="1" applyFill="1" applyBorder="1" applyAlignment="1">
      <alignment horizontal="right" vertical="center"/>
    </xf>
    <xf numFmtId="0" fontId="43" fillId="5" borderId="0" xfId="45" applyFont="1" applyFill="1" applyBorder="1" applyAlignment="1">
      <alignment vertical="center"/>
    </xf>
    <xf numFmtId="0" fontId="34" fillId="5" borderId="0" xfId="0" applyFont="1" applyFill="1" applyBorder="1" applyAlignment="1">
      <alignment horizontal="center"/>
    </xf>
    <xf numFmtId="16" fontId="33" fillId="5" borderId="0" xfId="45" applyNumberFormat="1" applyFont="1" applyFill="1" applyBorder="1"/>
    <xf numFmtId="0" fontId="58" fillId="3" borderId="0" xfId="49" applyFont="1" applyFill="1" applyBorder="1" applyAlignment="1">
      <alignment vertical="center"/>
    </xf>
    <xf numFmtId="0" fontId="64" fillId="3" borderId="0" xfId="45" applyFont="1" applyFill="1" applyBorder="1" applyAlignment="1">
      <alignment horizontal="right" vertical="center"/>
    </xf>
    <xf numFmtId="0" fontId="33" fillId="5" borderId="0" xfId="45" applyFont="1" applyFill="1"/>
    <xf numFmtId="0" fontId="73" fillId="3" borderId="0" xfId="45" applyFont="1" applyFill="1" applyBorder="1" applyAlignment="1">
      <alignment horizontal="right" vertical="center"/>
    </xf>
    <xf numFmtId="0" fontId="61" fillId="3" borderId="0" xfId="49" applyFont="1" applyFill="1" applyBorder="1" applyAlignment="1">
      <alignment vertical="center"/>
    </xf>
    <xf numFmtId="0" fontId="59" fillId="3" borderId="0" xfId="49" applyFont="1" applyFill="1" applyBorder="1" applyAlignment="1">
      <alignment vertical="center"/>
    </xf>
    <xf numFmtId="16" fontId="59" fillId="0" borderId="0" xfId="51" applyNumberFormat="1" applyFont="1" applyBorder="1" applyAlignment="1">
      <alignment horizontal="center" vertical="center"/>
    </xf>
    <xf numFmtId="0" fontId="58" fillId="5" borderId="0" xfId="0" applyFont="1" applyFill="1" applyBorder="1" applyAlignment="1">
      <alignment horizontal="center"/>
    </xf>
    <xf numFmtId="0" fontId="71" fillId="5" borderId="0" xfId="51" applyFont="1" applyFill="1" applyBorder="1" applyAlignment="1">
      <alignment horizontal="left" vertical="center"/>
    </xf>
    <xf numFmtId="1" fontId="74" fillId="5" borderId="0" xfId="51" applyNumberFormat="1" applyFont="1" applyFill="1" applyBorder="1" applyAlignment="1">
      <alignment horizontal="left" vertical="center"/>
    </xf>
    <xf numFmtId="0" fontId="70" fillId="3" borderId="0" xfId="49" applyFont="1" applyFill="1" applyBorder="1" applyAlignment="1">
      <alignment vertical="center"/>
    </xf>
    <xf numFmtId="0" fontId="72" fillId="3" borderId="0" xfId="45" applyFont="1" applyFill="1" applyBorder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Border="1" applyAlignment="1">
      <alignment vertical="center"/>
    </xf>
    <xf numFmtId="16" fontId="67" fillId="5" borderId="0" xfId="51" applyNumberFormat="1" applyFont="1" applyFill="1" applyBorder="1" applyAlignment="1">
      <alignment horizontal="center" vertical="center"/>
    </xf>
    <xf numFmtId="0" fontId="33" fillId="3" borderId="0" xfId="48" applyFont="1" applyFill="1"/>
    <xf numFmtId="170" fontId="58" fillId="0" borderId="0" xfId="48" applyNumberFormat="1" applyFont="1" applyFill="1" applyBorder="1" applyAlignment="1">
      <alignment horizontal="center" vertical="center"/>
    </xf>
    <xf numFmtId="167" fontId="36" fillId="0" borderId="0" xfId="46" applyNumberFormat="1" applyFont="1" applyFill="1" applyBorder="1" applyAlignment="1">
      <alignment horizontal="center" vertical="center"/>
    </xf>
    <xf numFmtId="166" fontId="63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/>
    </xf>
    <xf numFmtId="169" fontId="76" fillId="0" borderId="0" xfId="48" applyNumberFormat="1" applyFont="1" applyFill="1" applyBorder="1" applyAlignment="1">
      <alignment horizontal="center" vertical="center"/>
    </xf>
    <xf numFmtId="16" fontId="76" fillId="0" borderId="0" xfId="48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vertical="center"/>
    </xf>
    <xf numFmtId="0" fontId="33" fillId="4" borderId="0" xfId="48" applyFont="1" applyFill="1" applyBorder="1"/>
    <xf numFmtId="0" fontId="34" fillId="0" borderId="0" xfId="48" applyFont="1" applyFill="1" applyBorder="1" applyAlignment="1">
      <alignment horizontal="center" vertical="center"/>
    </xf>
    <xf numFmtId="16" fontId="58" fillId="0" borderId="0" xfId="48" applyNumberFormat="1" applyFont="1" applyFill="1" applyBorder="1" applyAlignment="1">
      <alignment horizontal="center" vertical="center"/>
    </xf>
    <xf numFmtId="0" fontId="54" fillId="0" borderId="0" xfId="48" applyFont="1" applyFill="1"/>
    <xf numFmtId="0" fontId="54" fillId="0" borderId="0" xfId="48" applyFont="1" applyFill="1" applyAlignment="1">
      <alignment wrapText="1"/>
    </xf>
    <xf numFmtId="0" fontId="58" fillId="0" borderId="0" xfId="48" applyFont="1" applyFill="1" applyAlignment="1">
      <alignment horizontal="center"/>
    </xf>
    <xf numFmtId="0" fontId="66" fillId="0" borderId="0" xfId="48" applyFont="1" applyFill="1"/>
    <xf numFmtId="0" fontId="66" fillId="0" borderId="0" xfId="48" applyFont="1" applyFill="1" applyAlignment="1">
      <alignment horizontal="center"/>
    </xf>
    <xf numFmtId="0" fontId="67" fillId="0" borderId="0" xfId="48" applyFont="1" applyFill="1" applyAlignment="1">
      <alignment horizontal="center"/>
    </xf>
    <xf numFmtId="0" fontId="58" fillId="0" borderId="0" xfId="48" applyFont="1" applyFill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Fill="1" applyAlignment="1">
      <alignment horizontal="center"/>
    </xf>
    <xf numFmtId="15" fontId="58" fillId="0" borderId="0" xfId="13" applyNumberFormat="1" applyFont="1" applyFill="1" applyBorder="1" applyAlignment="1"/>
    <xf numFmtId="0" fontId="33" fillId="0" borderId="0" xfId="48" applyFont="1" applyFill="1"/>
    <xf numFmtId="0" fontId="77" fillId="0" borderId="0" xfId="48" applyFont="1" applyFill="1" applyAlignment="1">
      <alignment horizontal="left"/>
    </xf>
    <xf numFmtId="0" fontId="75" fillId="0" borderId="0" xfId="48" applyFont="1" applyFill="1" applyAlignment="1">
      <alignment horizontal="left"/>
    </xf>
    <xf numFmtId="0" fontId="60" fillId="0" borderId="0" xfId="48" applyFont="1" applyFill="1" applyAlignment="1">
      <alignment horizontal="left"/>
    </xf>
    <xf numFmtId="0" fontId="33" fillId="0" borderId="0" xfId="0" applyFont="1" applyFill="1" applyBorder="1" applyAlignment="1">
      <alignment vertical="center"/>
    </xf>
    <xf numFmtId="0" fontId="77" fillId="0" borderId="0" xfId="48" applyFont="1" applyFill="1"/>
    <xf numFmtId="0" fontId="79" fillId="4" borderId="0" xfId="48" applyFont="1" applyFill="1" applyBorder="1"/>
    <xf numFmtId="0" fontId="33" fillId="3" borderId="0" xfId="48" applyFont="1" applyFill="1" applyBorder="1"/>
    <xf numFmtId="0" fontId="33" fillId="5" borderId="0" xfId="46" applyFont="1" applyFill="1" applyBorder="1" applyAlignment="1">
      <alignment horizontal="left"/>
    </xf>
    <xf numFmtId="0" fontId="33" fillId="5" borderId="0" xfId="45" applyFont="1" applyFill="1" applyBorder="1" applyAlignment="1">
      <alignment horizontal="center"/>
    </xf>
    <xf numFmtId="167" fontId="63" fillId="5" borderId="0" xfId="46" applyNumberFormat="1" applyFont="1" applyFill="1" applyBorder="1" applyAlignment="1">
      <alignment horizontal="left"/>
    </xf>
    <xf numFmtId="0" fontId="80" fillId="3" borderId="0" xfId="49" applyFont="1" applyFill="1" applyBorder="1" applyAlignment="1">
      <alignment vertical="center"/>
    </xf>
    <xf numFmtId="0" fontId="57" fillId="3" borderId="0" xfId="49" applyFont="1" applyFill="1" applyBorder="1" applyAlignment="1">
      <alignment vertical="center"/>
    </xf>
    <xf numFmtId="1" fontId="81" fillId="5" borderId="0" xfId="51" applyNumberFormat="1" applyFont="1" applyFill="1" applyBorder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33" fillId="5" borderId="0" xfId="46" applyFont="1" applyFill="1"/>
    <xf numFmtId="0" fontId="67" fillId="5" borderId="0" xfId="46" applyFont="1" applyFill="1" applyBorder="1" applyAlignment="1">
      <alignment horizontal="left"/>
    </xf>
    <xf numFmtId="0" fontId="66" fillId="5" borderId="0" xfId="46" applyFont="1" applyFill="1" applyBorder="1" applyAlignment="1">
      <alignment horizontal="right"/>
    </xf>
    <xf numFmtId="168" fontId="66" fillId="5" borderId="0" xfId="46" applyNumberFormat="1" applyFont="1" applyFill="1" applyBorder="1" applyAlignment="1">
      <alignment horizontal="center"/>
    </xf>
    <xf numFmtId="0" fontId="66" fillId="5" borderId="0" xfId="46" applyFont="1" applyFill="1" applyBorder="1" applyAlignment="1">
      <alignment horizontal="center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Border="1" applyAlignment="1">
      <alignment horizontal="center"/>
    </xf>
    <xf numFmtId="15" fontId="58" fillId="5" borderId="0" xfId="45" applyNumberFormat="1" applyFont="1" applyFill="1" applyBorder="1" applyAlignment="1">
      <alignment horizontal="center"/>
    </xf>
    <xf numFmtId="0" fontId="77" fillId="0" borderId="0" xfId="46" applyFont="1" applyFill="1" applyAlignment="1">
      <alignment horizontal="left"/>
    </xf>
    <xf numFmtId="0" fontId="33" fillId="5" borderId="0" xfId="46" applyFont="1" applyFill="1" applyAlignment="1">
      <alignment horizontal="left"/>
    </xf>
    <xf numFmtId="22" fontId="33" fillId="5" borderId="0" xfId="46" applyNumberFormat="1" applyFont="1" applyFill="1"/>
    <xf numFmtId="0" fontId="60" fillId="0" borderId="0" xfId="46" applyFont="1" applyFill="1" applyAlignment="1">
      <alignment horizontal="left"/>
    </xf>
    <xf numFmtId="0" fontId="75" fillId="0" borderId="0" xfId="46" applyFont="1" applyFill="1" applyAlignment="1">
      <alignment horizontal="left"/>
    </xf>
    <xf numFmtId="0" fontId="33" fillId="5" borderId="0" xfId="46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 vertical="center"/>
    </xf>
    <xf numFmtId="0" fontId="33" fillId="4" borderId="0" xfId="46" applyFont="1" applyFill="1" applyAlignment="1">
      <alignment horizontal="center" vertical="center"/>
    </xf>
    <xf numFmtId="0" fontId="68" fillId="4" borderId="0" xfId="46" applyFont="1" applyFill="1" applyBorder="1" applyAlignment="1">
      <alignment horizontal="center" vertical="center"/>
    </xf>
    <xf numFmtId="0" fontId="33" fillId="4" borderId="0" xfId="48" applyFont="1" applyFill="1" applyAlignment="1">
      <alignment horizontal="center" vertical="center"/>
    </xf>
    <xf numFmtId="166" fontId="78" fillId="5" borderId="0" xfId="0" applyNumberFormat="1" applyFont="1" applyFill="1" applyBorder="1" applyAlignment="1">
      <alignment horizontal="center"/>
    </xf>
    <xf numFmtId="166" fontId="57" fillId="5" borderId="0" xfId="0" applyNumberFormat="1" applyFont="1" applyFill="1" applyBorder="1" applyAlignment="1">
      <alignment horizontal="center"/>
    </xf>
    <xf numFmtId="0" fontId="33" fillId="5" borderId="0" xfId="46" applyFont="1" applyFill="1" applyAlignment="1">
      <alignment horizontal="right"/>
    </xf>
    <xf numFmtId="168" fontId="33" fillId="5" borderId="0" xfId="46" applyNumberFormat="1" applyFont="1" applyFill="1"/>
    <xf numFmtId="0" fontId="77" fillId="5" borderId="0" xfId="46" applyFont="1" applyFill="1" applyAlignment="1">
      <alignment horizontal="left"/>
    </xf>
    <xf numFmtId="0" fontId="85" fillId="5" borderId="0" xfId="46" applyFont="1" applyFill="1" applyAlignment="1">
      <alignment horizontal="left"/>
    </xf>
    <xf numFmtId="0" fontId="69" fillId="5" borderId="0" xfId="46" applyFont="1" applyFill="1" applyBorder="1" applyAlignment="1">
      <alignment horizontal="right"/>
    </xf>
    <xf numFmtId="0" fontId="67" fillId="2" borderId="0" xfId="46" applyFont="1" applyFill="1" applyBorder="1" applyAlignment="1">
      <alignment horizontal="left"/>
    </xf>
    <xf numFmtId="0" fontId="66" fillId="2" borderId="0" xfId="46" applyFont="1" applyFill="1" applyBorder="1" applyAlignment="1">
      <alignment horizontal="right"/>
    </xf>
    <xf numFmtId="168" fontId="66" fillId="2" borderId="0" xfId="46" applyNumberFormat="1" applyFont="1" applyFill="1" applyBorder="1" applyAlignment="1">
      <alignment horizontal="center"/>
    </xf>
    <xf numFmtId="0" fontId="66" fillId="2" borderId="0" xfId="46" applyFont="1" applyFill="1" applyBorder="1" applyAlignment="1">
      <alignment horizontal="center"/>
    </xf>
    <xf numFmtId="0" fontId="33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Border="1" applyAlignment="1">
      <alignment horizontal="center"/>
    </xf>
    <xf numFmtId="15" fontId="58" fillId="2" borderId="0" xfId="45" applyNumberFormat="1" applyFont="1" applyFill="1" applyBorder="1" applyAlignment="1">
      <alignment horizontal="center"/>
    </xf>
    <xf numFmtId="0" fontId="33" fillId="8" borderId="0" xfId="46" applyFont="1" applyFill="1" applyAlignment="1">
      <alignment horizontal="left"/>
    </xf>
    <xf numFmtId="0" fontId="33" fillId="8" borderId="0" xfId="46" applyFont="1" applyFill="1" applyAlignment="1">
      <alignment horizontal="right"/>
    </xf>
    <xf numFmtId="168" fontId="33" fillId="8" borderId="0" xfId="46" applyNumberFormat="1" applyFont="1" applyFill="1"/>
    <xf numFmtId="0" fontId="33" fillId="8" borderId="0" xfId="46" applyFont="1" applyFill="1"/>
    <xf numFmtId="0" fontId="33" fillId="8" borderId="0" xfId="46" applyFont="1" applyFill="1" applyAlignment="1">
      <alignment horizontal="center"/>
    </xf>
    <xf numFmtId="166" fontId="78" fillId="3" borderId="0" xfId="0" applyNumberFormat="1" applyFont="1" applyFill="1" applyBorder="1" applyAlignment="1">
      <alignment horizontal="center"/>
    </xf>
    <xf numFmtId="167" fontId="34" fillId="5" borderId="0" xfId="46" applyNumberFormat="1" applyFont="1" applyFill="1" applyBorder="1" applyAlignment="1">
      <alignment horizontal="left"/>
    </xf>
    <xf numFmtId="166" fontId="57" fillId="3" borderId="0" xfId="0" applyNumberFormat="1" applyFont="1" applyFill="1" applyBorder="1" applyAlignment="1">
      <alignment horizontal="center"/>
    </xf>
    <xf numFmtId="0" fontId="33" fillId="3" borderId="0" xfId="46" applyFont="1" applyFill="1"/>
    <xf numFmtId="0" fontId="78" fillId="3" borderId="0" xfId="49" applyFont="1" applyFill="1" applyBorder="1" applyAlignment="1">
      <alignment vertical="center"/>
    </xf>
    <xf numFmtId="16" fontId="57" fillId="5" borderId="0" xfId="46" applyNumberFormat="1" applyFont="1" applyFill="1" applyBorder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Border="1" applyAlignment="1">
      <alignment horizontal="center"/>
    </xf>
    <xf numFmtId="0" fontId="58" fillId="0" borderId="0" xfId="45" applyFont="1" applyBorder="1" applyAlignment="1">
      <alignment horizontal="left"/>
    </xf>
    <xf numFmtId="0" fontId="60" fillId="0" borderId="0" xfId="45" applyFont="1" applyFill="1" applyBorder="1" applyAlignment="1">
      <alignment horizontal="left" vertical="center"/>
    </xf>
    <xf numFmtId="0" fontId="33" fillId="5" borderId="0" xfId="45" applyFont="1" applyFill="1" applyBorder="1" applyAlignment="1">
      <alignment horizontal="left"/>
    </xf>
    <xf numFmtId="0" fontId="34" fillId="5" borderId="0" xfId="0" applyFont="1" applyFill="1" applyBorder="1" applyAlignment="1">
      <alignment horizontal="left"/>
    </xf>
    <xf numFmtId="0" fontId="58" fillId="5" borderId="0" xfId="0" applyFont="1" applyFill="1" applyBorder="1" applyAlignment="1">
      <alignment horizontal="left"/>
    </xf>
    <xf numFmtId="0" fontId="70" fillId="5" borderId="0" xfId="45" applyFont="1" applyFill="1" applyBorder="1" applyAlignment="1">
      <alignment horizontal="left"/>
    </xf>
    <xf numFmtId="0" fontId="58" fillId="2" borderId="0" xfId="46" applyFont="1" applyFill="1" applyBorder="1" applyAlignment="1"/>
    <xf numFmtId="0" fontId="34" fillId="0" borderId="0" xfId="46" applyFont="1" applyBorder="1" applyAlignment="1"/>
    <xf numFmtId="0" fontId="34" fillId="3" borderId="0" xfId="48" applyFont="1" applyFill="1" applyBorder="1" applyAlignment="1"/>
    <xf numFmtId="0" fontId="58" fillId="3" borderId="0" xfId="48" applyFont="1" applyFill="1" applyBorder="1" applyAlignment="1"/>
    <xf numFmtId="0" fontId="77" fillId="3" borderId="0" xfId="48" applyFont="1" applyFill="1" applyBorder="1" applyAlignment="1"/>
    <xf numFmtId="0" fontId="58" fillId="0" borderId="0" xfId="48" applyFont="1" applyFill="1" applyAlignment="1"/>
    <xf numFmtId="0" fontId="58" fillId="5" borderId="0" xfId="46" applyFont="1" applyFill="1" applyBorder="1" applyAlignment="1"/>
    <xf numFmtId="0" fontId="34" fillId="5" borderId="0" xfId="46" applyFont="1" applyFill="1" applyBorder="1" applyAlignment="1"/>
    <xf numFmtId="0" fontId="37" fillId="0" borderId="0" xfId="49" applyFont="1" applyFill="1" applyAlignment="1"/>
    <xf numFmtId="0" fontId="88" fillId="0" borderId="0" xfId="5" applyFont="1" applyFill="1" applyAlignment="1" applyProtection="1"/>
    <xf numFmtId="168" fontId="66" fillId="5" borderId="0" xfId="46" applyNumberFormat="1" applyFont="1" applyFill="1" applyAlignment="1">
      <alignment horizontal="center"/>
    </xf>
    <xf numFmtId="0" fontId="33" fillId="5" borderId="0" xfId="46" applyFont="1" applyFill="1" applyBorder="1" applyAlignment="1">
      <alignment horizontal="center"/>
    </xf>
    <xf numFmtId="0" fontId="43" fillId="5" borderId="0" xfId="45" applyFont="1" applyFill="1" applyBorder="1" applyAlignment="1">
      <alignment horizontal="center" vertical="center"/>
    </xf>
    <xf numFmtId="0" fontId="72" fillId="3" borderId="0" xfId="45" applyFont="1" applyFill="1" applyBorder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Border="1" applyAlignment="1">
      <alignment horizontal="center" vertical="center"/>
    </xf>
    <xf numFmtId="0" fontId="58" fillId="5" borderId="0" xfId="45" applyFont="1" applyFill="1" applyBorder="1" applyAlignment="1">
      <alignment horizontal="center" vertical="center"/>
    </xf>
    <xf numFmtId="166" fontId="59" fillId="4" borderId="19" xfId="0" applyNumberFormat="1" applyFont="1" applyFill="1" applyBorder="1" applyAlignment="1">
      <alignment horizontal="center" vertical="center"/>
    </xf>
    <xf numFmtId="166" fontId="56" fillId="0" borderId="23" xfId="0" applyNumberFormat="1" applyFont="1" applyFill="1" applyBorder="1" applyAlignment="1">
      <alignment horizontal="center" vertical="center"/>
    </xf>
    <xf numFmtId="166" fontId="62" fillId="0" borderId="25" xfId="0" applyNumberFormat="1" applyFont="1" applyFill="1" applyBorder="1" applyAlignment="1">
      <alignment horizontal="center" vertical="center"/>
    </xf>
    <xf numFmtId="167" fontId="55" fillId="3" borderId="23" xfId="46" applyNumberFormat="1" applyFont="1" applyFill="1" applyBorder="1" applyAlignment="1">
      <alignment horizontal="center" vertical="center"/>
    </xf>
    <xf numFmtId="166" fontId="59" fillId="0" borderId="24" xfId="0" applyNumberFormat="1" applyFont="1" applyFill="1" applyBorder="1" applyAlignment="1">
      <alignment horizontal="center" vertical="center"/>
    </xf>
    <xf numFmtId="168" fontId="33" fillId="5" borderId="0" xfId="46" applyNumberFormat="1" applyFont="1" applyFill="1" applyBorder="1" applyAlignment="1">
      <alignment horizontal="center"/>
    </xf>
    <xf numFmtId="0" fontId="72" fillId="8" borderId="0" xfId="45" applyFont="1" applyFill="1" applyBorder="1" applyAlignment="1">
      <alignment horizontal="center" vertical="center"/>
    </xf>
    <xf numFmtId="1" fontId="81" fillId="5" borderId="0" xfId="51" applyNumberFormat="1" applyFont="1" applyFill="1" applyBorder="1" applyAlignment="1">
      <alignment horizontal="center" vertical="center"/>
    </xf>
    <xf numFmtId="1" fontId="74" fillId="5" borderId="0" xfId="51" applyNumberFormat="1" applyFont="1" applyFill="1" applyBorder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1" xfId="46" applyNumberFormat="1" applyFont="1" applyFill="1" applyBorder="1" applyAlignment="1">
      <alignment horizontal="center" vertical="center"/>
    </xf>
    <xf numFmtId="166" fontId="62" fillId="4" borderId="22" xfId="0" applyNumberFormat="1" applyFont="1" applyFill="1" applyBorder="1" applyAlignment="1">
      <alignment horizontal="center" vertical="center"/>
    </xf>
    <xf numFmtId="16" fontId="36" fillId="4" borderId="24" xfId="46" applyNumberFormat="1" applyFont="1" applyFill="1" applyBorder="1" applyAlignment="1">
      <alignment horizontal="center" vertical="center"/>
    </xf>
    <xf numFmtId="16" fontId="36" fillId="4" borderId="25" xfId="46" applyNumberFormat="1" applyFont="1" applyFill="1" applyBorder="1" applyAlignment="1">
      <alignment horizontal="center" vertical="center"/>
    </xf>
    <xf numFmtId="166" fontId="56" fillId="0" borderId="15" xfId="0" applyNumberFormat="1" applyFont="1" applyFill="1" applyBorder="1" applyAlignment="1">
      <alignment horizontal="center" vertical="center"/>
    </xf>
    <xf numFmtId="166" fontId="59" fillId="4" borderId="18" xfId="0" applyNumberFormat="1" applyFont="1" applyFill="1" applyBorder="1" applyAlignment="1">
      <alignment horizontal="center" vertical="center"/>
    </xf>
    <xf numFmtId="166" fontId="62" fillId="0" borderId="20" xfId="0" applyNumberFormat="1" applyFont="1" applyFill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Border="1" applyAlignment="1">
      <alignment horizontal="center" vertical="center"/>
    </xf>
    <xf numFmtId="16" fontId="89" fillId="5" borderId="23" xfId="46" applyNumberFormat="1" applyFont="1" applyFill="1" applyBorder="1" applyAlignment="1">
      <alignment horizontal="center" vertical="center"/>
    </xf>
    <xf numFmtId="16" fontId="77" fillId="5" borderId="24" xfId="46" applyNumberFormat="1" applyFont="1" applyFill="1" applyBorder="1" applyAlignment="1">
      <alignment horizontal="center" vertical="center"/>
    </xf>
    <xf numFmtId="0" fontId="36" fillId="4" borderId="24" xfId="46" applyFont="1" applyFill="1" applyBorder="1" applyAlignment="1">
      <alignment horizontal="center" vertical="center"/>
    </xf>
    <xf numFmtId="0" fontId="36" fillId="5" borderId="14" xfId="46" applyFont="1" applyFill="1" applyBorder="1" applyAlignment="1">
      <alignment horizontal="center" vertical="center"/>
    </xf>
    <xf numFmtId="0" fontId="36" fillId="5" borderId="23" xfId="46" applyFont="1" applyFill="1" applyBorder="1" applyAlignment="1">
      <alignment horizontal="center" vertical="center" wrapText="1"/>
    </xf>
    <xf numFmtId="16" fontId="89" fillId="4" borderId="23" xfId="46" applyNumberFormat="1" applyFont="1" applyFill="1" applyBorder="1" applyAlignment="1">
      <alignment horizontal="center" vertical="center"/>
    </xf>
    <xf numFmtId="16" fontId="77" fillId="4" borderId="24" xfId="46" applyNumberFormat="1" applyFont="1" applyFill="1" applyBorder="1" applyAlignment="1">
      <alignment horizontal="center" vertical="center"/>
    </xf>
    <xf numFmtId="16" fontId="60" fillId="4" borderId="24" xfId="46" applyNumberFormat="1" applyFont="1" applyFill="1" applyBorder="1" applyAlignment="1">
      <alignment horizontal="center" vertical="center"/>
    </xf>
    <xf numFmtId="0" fontId="36" fillId="5" borderId="0" xfId="46" applyFont="1" applyFill="1" applyBorder="1" applyAlignment="1">
      <alignment horizontal="center" vertical="center" wrapText="1"/>
    </xf>
    <xf numFmtId="16" fontId="89" fillId="4" borderId="15" xfId="46" applyNumberFormat="1" applyFont="1" applyFill="1" applyBorder="1" applyAlignment="1">
      <alignment horizontal="center" vertical="center"/>
    </xf>
    <xf numFmtId="16" fontId="60" fillId="4" borderId="18" xfId="46" applyNumberFormat="1" applyFont="1" applyFill="1" applyBorder="1" applyAlignment="1">
      <alignment horizontal="center" vertical="center"/>
    </xf>
    <xf numFmtId="0" fontId="36" fillId="5" borderId="14" xfId="46" applyFont="1" applyFill="1" applyBorder="1" applyAlignment="1">
      <alignment horizontal="center" vertical="center" wrapText="1"/>
    </xf>
    <xf numFmtId="0" fontId="36" fillId="5" borderId="26" xfId="46" applyFont="1" applyFill="1" applyBorder="1" applyAlignment="1">
      <alignment horizontal="center" vertical="center" wrapText="1"/>
    </xf>
    <xf numFmtId="16" fontId="36" fillId="4" borderId="18" xfId="46" applyNumberFormat="1" applyFont="1" applyFill="1" applyBorder="1" applyAlignment="1">
      <alignment horizontal="center" vertical="center"/>
    </xf>
    <xf numFmtId="0" fontId="89" fillId="0" borderId="0" xfId="48" applyFont="1" applyFill="1" applyAlignment="1">
      <alignment horizontal="left"/>
    </xf>
    <xf numFmtId="0" fontId="60" fillId="0" borderId="0" xfId="48" applyFont="1" applyFill="1" applyBorder="1" applyAlignment="1">
      <alignment horizontal="left"/>
    </xf>
    <xf numFmtId="0" fontId="34" fillId="0" borderId="23" xfId="48" applyFont="1" applyFill="1" applyBorder="1" applyAlignment="1">
      <alignment horizontal="center" vertical="center"/>
    </xf>
    <xf numFmtId="0" fontId="34" fillId="0" borderId="25" xfId="48" applyFont="1" applyFill="1" applyBorder="1" applyAlignment="1">
      <alignment horizontal="center" vertical="center"/>
    </xf>
    <xf numFmtId="0" fontId="36" fillId="5" borderId="28" xfId="45" applyFont="1" applyFill="1" applyBorder="1" applyAlignment="1">
      <alignment horizontal="center" vertical="center" wrapText="1"/>
    </xf>
    <xf numFmtId="0" fontId="54" fillId="5" borderId="26" xfId="45" applyFont="1" applyFill="1" applyBorder="1" applyAlignment="1">
      <alignment horizontal="center" vertical="center" wrapText="1"/>
    </xf>
    <xf numFmtId="0" fontId="36" fillId="5" borderId="14" xfId="45" applyFont="1" applyFill="1" applyBorder="1" applyAlignment="1">
      <alignment horizontal="center" vertical="center" wrapText="1"/>
    </xf>
    <xf numFmtId="0" fontId="36" fillId="5" borderId="23" xfId="45" applyFont="1" applyFill="1" applyBorder="1" applyAlignment="1">
      <alignment horizontal="center" vertical="center"/>
    </xf>
    <xf numFmtId="0" fontId="36" fillId="7" borderId="25" xfId="45" applyFont="1" applyFill="1" applyBorder="1" applyAlignment="1">
      <alignment horizontal="center" vertical="center"/>
    </xf>
    <xf numFmtId="0" fontId="36" fillId="0" borderId="14" xfId="46" applyFont="1" applyFill="1" applyBorder="1" applyAlignment="1">
      <alignment horizontal="center" vertical="center"/>
    </xf>
    <xf numFmtId="0" fontId="33" fillId="0" borderId="0" xfId="46" applyFont="1" applyBorder="1" applyAlignment="1">
      <alignment horizontal="left"/>
    </xf>
    <xf numFmtId="0" fontId="36" fillId="4" borderId="26" xfId="46" applyFont="1" applyFill="1" applyBorder="1" applyAlignment="1">
      <alignment horizontal="center" vertical="center"/>
    </xf>
    <xf numFmtId="0" fontId="36" fillId="0" borderId="28" xfId="46" applyFont="1" applyFill="1" applyBorder="1" applyAlignment="1">
      <alignment horizontal="center" vertical="center" wrapText="1"/>
    </xf>
    <xf numFmtId="0" fontId="58" fillId="0" borderId="0" xfId="45" applyFont="1" applyFill="1" applyBorder="1" applyAlignment="1">
      <alignment horizontal="left" vertical="center"/>
    </xf>
    <xf numFmtId="0" fontId="60" fillId="4" borderId="0" xfId="45" applyFont="1" applyFill="1" applyBorder="1" applyAlignment="1">
      <alignment horizontal="left" vertical="center"/>
    </xf>
    <xf numFmtId="0" fontId="33" fillId="4" borderId="21" xfId="46" applyFont="1" applyFill="1" applyBorder="1" applyAlignment="1">
      <alignment horizontal="center" vertical="center"/>
    </xf>
    <xf numFmtId="0" fontId="33" fillId="4" borderId="25" xfId="45" applyFont="1" applyFill="1" applyBorder="1" applyAlignment="1">
      <alignment horizontal="center" vertical="center"/>
    </xf>
    <xf numFmtId="0" fontId="36" fillId="5" borderId="27" xfId="46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16" fontId="77" fillId="5" borderId="0" xfId="0" applyNumberFormat="1" applyFont="1" applyFill="1" applyBorder="1" applyAlignment="1">
      <alignment horizontal="left" vertical="center"/>
    </xf>
    <xf numFmtId="0" fontId="77" fillId="5" borderId="0" xfId="0" applyNumberFormat="1" applyFont="1" applyFill="1" applyBorder="1" applyAlignment="1">
      <alignment horizontal="left" vertical="center"/>
    </xf>
    <xf numFmtId="0" fontId="36" fillId="6" borderId="14" xfId="46" applyFont="1" applyFill="1" applyBorder="1" applyAlignment="1">
      <alignment horizontal="center" vertical="center"/>
    </xf>
    <xf numFmtId="16" fontId="86" fillId="2" borderId="23" xfId="46" applyNumberFormat="1" applyFont="1" applyFill="1" applyBorder="1" applyAlignment="1">
      <alignment horizontal="center" vertical="center"/>
    </xf>
    <xf numFmtId="16" fontId="77" fillId="2" borderId="24" xfId="46" applyNumberFormat="1" applyFont="1" applyFill="1" applyBorder="1" applyAlignment="1">
      <alignment horizontal="center" vertical="center"/>
    </xf>
    <xf numFmtId="0" fontId="86" fillId="2" borderId="25" xfId="49" applyFont="1" applyFill="1" applyBorder="1" applyAlignment="1">
      <alignment horizontal="center" vertical="center"/>
    </xf>
    <xf numFmtId="16" fontId="86" fillId="2" borderId="16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Border="1" applyAlignment="1">
      <alignment horizontal="center" vertical="center"/>
    </xf>
    <xf numFmtId="0" fontId="86" fillId="2" borderId="21" xfId="49" applyFont="1" applyFill="1" applyBorder="1" applyAlignment="1">
      <alignment horizontal="center" vertical="center"/>
    </xf>
    <xf numFmtId="0" fontId="36" fillId="2" borderId="27" xfId="46" applyFont="1" applyFill="1" applyBorder="1" applyAlignment="1">
      <alignment horizontal="center" vertical="center" wrapText="1"/>
    </xf>
    <xf numFmtId="0" fontId="36" fillId="2" borderId="14" xfId="46" applyFont="1" applyFill="1" applyBorder="1" applyAlignment="1">
      <alignment horizontal="center" vertical="center" wrapText="1"/>
    </xf>
    <xf numFmtId="0" fontId="86" fillId="2" borderId="25" xfId="46" applyFont="1" applyFill="1" applyBorder="1" applyAlignment="1">
      <alignment horizontal="center" vertical="center"/>
    </xf>
    <xf numFmtId="0" fontId="36" fillId="2" borderId="28" xfId="46" applyFont="1" applyFill="1" applyBorder="1" applyAlignment="1">
      <alignment horizontal="center" vertical="center" wrapText="1"/>
    </xf>
    <xf numFmtId="16" fontId="86" fillId="2" borderId="17" xfId="46" applyNumberFormat="1" applyFont="1" applyFill="1" applyBorder="1" applyAlignment="1">
      <alignment horizontal="center" vertical="center"/>
    </xf>
    <xf numFmtId="16" fontId="77" fillId="2" borderId="19" xfId="46" applyNumberFormat="1" applyFont="1" applyFill="1" applyBorder="1" applyAlignment="1">
      <alignment horizontal="center" vertical="center"/>
    </xf>
    <xf numFmtId="0" fontId="86" fillId="2" borderId="22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16" fontId="36" fillId="0" borderId="15" xfId="46" applyNumberFormat="1" applyFont="1" applyBorder="1" applyAlignment="1">
      <alignment vertical="center"/>
    </xf>
    <xf numFmtId="16" fontId="36" fillId="0" borderId="20" xfId="46" applyNumberFormat="1" applyFont="1" applyBorder="1" applyAlignment="1">
      <alignment vertical="center"/>
    </xf>
    <xf numFmtId="16" fontId="36" fillId="0" borderId="31" xfId="46" applyNumberFormat="1" applyFont="1" applyBorder="1" applyAlignment="1">
      <alignment vertical="center"/>
    </xf>
    <xf numFmtId="167" fontId="36" fillId="0" borderId="23" xfId="46" applyNumberFormat="1" applyFont="1" applyBorder="1" applyAlignment="1">
      <alignment vertical="center"/>
    </xf>
    <xf numFmtId="167" fontId="36" fillId="0" borderId="25" xfId="46" applyNumberFormat="1" applyFont="1" applyBorder="1" applyAlignment="1">
      <alignment vertical="center"/>
    </xf>
    <xf numFmtId="167" fontId="36" fillId="0" borderId="24" xfId="46" applyNumberFormat="1" applyFont="1" applyBorder="1" applyAlignment="1">
      <alignment vertical="center"/>
    </xf>
    <xf numFmtId="0" fontId="36" fillId="3" borderId="23" xfId="6" applyFont="1" applyFill="1" applyBorder="1" applyAlignment="1">
      <alignment horizontal="center" vertical="center" wrapText="1"/>
    </xf>
    <xf numFmtId="16" fontId="36" fillId="0" borderId="23" xfId="46" applyNumberFormat="1" applyFont="1" applyBorder="1" applyAlignment="1">
      <alignment horizontal="center" vertical="center"/>
    </xf>
    <xf numFmtId="16" fontId="36" fillId="0" borderId="25" xfId="46" applyNumberFormat="1" applyFont="1" applyBorder="1" applyAlignment="1">
      <alignment horizontal="center" vertical="center"/>
    </xf>
    <xf numFmtId="16" fontId="36" fillId="0" borderId="24" xfId="46" applyNumberFormat="1" applyFont="1" applyBorder="1" applyAlignment="1">
      <alignment horizontal="center" vertical="center"/>
    </xf>
    <xf numFmtId="0" fontId="36" fillId="7" borderId="25" xfId="6" applyFont="1" applyFill="1" applyBorder="1" applyAlignment="1">
      <alignment horizontal="center" vertical="center" wrapText="1"/>
    </xf>
    <xf numFmtId="0" fontId="36" fillId="3" borderId="14" xfId="6" applyFont="1" applyFill="1" applyBorder="1" applyAlignment="1">
      <alignment horizontal="center" vertical="center" wrapText="1"/>
    </xf>
    <xf numFmtId="0" fontId="54" fillId="3" borderId="25" xfId="6" applyFont="1" applyFill="1" applyBorder="1" applyAlignment="1">
      <alignment horizontal="center" vertical="center"/>
    </xf>
    <xf numFmtId="16" fontId="85" fillId="0" borderId="21" xfId="46" applyNumberFormat="1" applyFont="1" applyBorder="1" applyAlignment="1">
      <alignment horizontal="center" vertical="center" wrapText="1"/>
    </xf>
    <xf numFmtId="0" fontId="36" fillId="4" borderId="14" xfId="6" applyFont="1" applyFill="1" applyBorder="1" applyAlignment="1">
      <alignment horizontal="center" vertical="center" wrapText="1"/>
    </xf>
    <xf numFmtId="16" fontId="85" fillId="0" borderId="25" xfId="46" applyNumberFormat="1" applyFont="1" applyBorder="1" applyAlignment="1">
      <alignment horizontal="center" vertical="center" wrapText="1"/>
    </xf>
    <xf numFmtId="16" fontId="85" fillId="4" borderId="25" xfId="46" applyNumberFormat="1" applyFont="1" applyFill="1" applyBorder="1" applyAlignment="1">
      <alignment horizontal="center" vertical="center" wrapText="1"/>
    </xf>
    <xf numFmtId="16" fontId="77" fillId="0" borderId="23" xfId="46" applyNumberFormat="1" applyFont="1" applyBorder="1" applyAlignment="1">
      <alignment horizontal="center" vertical="center" wrapText="1"/>
    </xf>
    <xf numFmtId="16" fontId="77" fillId="0" borderId="16" xfId="46" applyNumberFormat="1" applyFont="1" applyBorder="1" applyAlignment="1">
      <alignment horizontal="center" vertical="center" wrapText="1"/>
    </xf>
    <xf numFmtId="16" fontId="77" fillId="4" borderId="23" xfId="46" applyNumberFormat="1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33" fillId="5" borderId="0" xfId="46" applyNumberFormat="1" applyFont="1" applyFill="1"/>
    <xf numFmtId="0" fontId="54" fillId="3" borderId="26" xfId="6" applyFont="1" applyFill="1" applyBorder="1" applyAlignment="1">
      <alignment horizontal="center" vertical="center" wrapText="1"/>
    </xf>
    <xf numFmtId="0" fontId="58" fillId="3" borderId="0" xfId="48" applyNumberFormat="1" applyFont="1" applyFill="1" applyBorder="1" applyAlignment="1"/>
    <xf numFmtId="0" fontId="34" fillId="3" borderId="0" xfId="48" applyNumberFormat="1" applyFont="1" applyFill="1" applyBorder="1" applyAlignment="1"/>
    <xf numFmtId="0" fontId="58" fillId="0" borderId="0" xfId="48" applyNumberFormat="1" applyFont="1" applyFill="1" applyAlignment="1">
      <alignment horizontal="center"/>
    </xf>
    <xf numFmtId="0" fontId="58" fillId="0" borderId="0" xfId="13" applyNumberFormat="1" applyFont="1" applyFill="1" applyBorder="1" applyAlignment="1"/>
    <xf numFmtId="0" fontId="33" fillId="0" borderId="0" xfId="0" applyNumberFormat="1" applyFont="1" applyFill="1" applyBorder="1" applyAlignment="1">
      <alignment vertical="center"/>
    </xf>
    <xf numFmtId="0" fontId="34" fillId="0" borderId="0" xfId="48" applyNumberFormat="1" applyFont="1" applyFill="1" applyBorder="1" applyAlignment="1">
      <alignment horizontal="center" vertical="center"/>
    </xf>
    <xf numFmtId="0" fontId="58" fillId="0" borderId="0" xfId="48" applyNumberFormat="1" applyFont="1" applyFill="1" applyBorder="1" applyAlignment="1">
      <alignment horizontal="center" vertical="center"/>
    </xf>
    <xf numFmtId="0" fontId="33" fillId="0" borderId="0" xfId="46" applyNumberFormat="1" applyFont="1"/>
    <xf numFmtId="0" fontId="33" fillId="3" borderId="0" xfId="48" applyNumberFormat="1" applyFont="1" applyFill="1" applyAlignment="1">
      <alignment horizontal="center"/>
    </xf>
    <xf numFmtId="0" fontId="36" fillId="31" borderId="26" xfId="46" applyFont="1" applyFill="1" applyBorder="1" applyAlignment="1">
      <alignment horizontal="center" vertical="center"/>
    </xf>
    <xf numFmtId="0" fontId="36" fillId="7" borderId="14" xfId="48" applyFont="1" applyFill="1" applyBorder="1" applyAlignment="1">
      <alignment horizontal="center" vertical="center"/>
    </xf>
    <xf numFmtId="16" fontId="36" fillId="4" borderId="31" xfId="46" applyNumberFormat="1" applyFont="1" applyFill="1" applyBorder="1" applyAlignment="1">
      <alignment horizontal="center" vertical="center"/>
    </xf>
    <xf numFmtId="16" fontId="58" fillId="5" borderId="24" xfId="48" applyNumberFormat="1" applyFont="1" applyFill="1" applyBorder="1" applyAlignment="1">
      <alignment horizontal="center" vertical="center"/>
    </xf>
    <xf numFmtId="16" fontId="58" fillId="5" borderId="29" xfId="48" applyNumberFormat="1" applyFont="1" applyFill="1" applyBorder="1" applyAlignment="1">
      <alignment horizontal="center" vertical="center"/>
    </xf>
    <xf numFmtId="16" fontId="58" fillId="5" borderId="23" xfId="45" applyNumberFormat="1" applyFont="1" applyFill="1" applyBorder="1" applyAlignment="1">
      <alignment horizontal="center" vertical="center"/>
    </xf>
    <xf numFmtId="16" fontId="58" fillId="5" borderId="23" xfId="46" applyNumberFormat="1" applyFont="1" applyFill="1" applyBorder="1" applyAlignment="1">
      <alignment horizontal="center" vertical="center"/>
    </xf>
    <xf numFmtId="16" fontId="58" fillId="5" borderId="30" xfId="46" applyNumberFormat="1" applyFont="1" applyFill="1" applyBorder="1" applyAlignment="1">
      <alignment horizontal="center" vertical="center"/>
    </xf>
    <xf numFmtId="16" fontId="58" fillId="5" borderId="17" xfId="46" applyNumberFormat="1" applyFont="1" applyFill="1" applyBorder="1" applyAlignment="1">
      <alignment horizontal="center" vertical="center"/>
    </xf>
    <xf numFmtId="16" fontId="85" fillId="32" borderId="25" xfId="46" applyNumberFormat="1" applyFont="1" applyFill="1" applyBorder="1" applyAlignment="1">
      <alignment horizontal="center" vertical="center" wrapText="1"/>
    </xf>
    <xf numFmtId="16" fontId="85" fillId="5" borderId="21" xfId="46" applyNumberFormat="1" applyFont="1" applyFill="1" applyBorder="1" applyAlignment="1">
      <alignment horizontal="center" vertical="center" wrapText="1"/>
    </xf>
    <xf numFmtId="166" fontId="56" fillId="5" borderId="15" xfId="0" applyNumberFormat="1" applyFont="1" applyFill="1" applyBorder="1" applyAlignment="1">
      <alignment horizontal="center" vertical="center"/>
    </xf>
    <xf numFmtId="16" fontId="77" fillId="5" borderId="23" xfId="46" applyNumberFormat="1" applyFont="1" applyFill="1" applyBorder="1" applyAlignment="1">
      <alignment horizontal="center" vertical="center" wrapText="1"/>
    </xf>
    <xf numFmtId="16" fontId="77" fillId="5" borderId="16" xfId="46" applyNumberFormat="1" applyFont="1" applyFill="1" applyBorder="1" applyAlignment="1">
      <alignment horizontal="center" vertical="center" wrapText="1"/>
    </xf>
    <xf numFmtId="16" fontId="60" fillId="5" borderId="25" xfId="46" applyNumberFormat="1" applyFont="1" applyFill="1" applyBorder="1" applyAlignment="1">
      <alignment horizontal="center" vertical="center"/>
    </xf>
    <xf numFmtId="16" fontId="60" fillId="4" borderId="25" xfId="46" applyNumberFormat="1" applyFont="1" applyFill="1" applyBorder="1" applyAlignment="1">
      <alignment horizontal="center" vertical="center"/>
    </xf>
    <xf numFmtId="16" fontId="60" fillId="4" borderId="20" xfId="46" applyNumberFormat="1" applyFont="1" applyFill="1" applyBorder="1" applyAlignment="1">
      <alignment horizontal="center" vertical="center"/>
    </xf>
    <xf numFmtId="16" fontId="89" fillId="5" borderId="25" xfId="48" applyNumberFormat="1" applyFont="1" applyFill="1" applyBorder="1" applyAlignment="1">
      <alignment horizontal="center" vertical="center"/>
    </xf>
    <xf numFmtId="16" fontId="89" fillId="5" borderId="22" xfId="48" applyNumberFormat="1" applyFont="1" applyFill="1" applyBorder="1" applyAlignment="1">
      <alignment horizontal="center" vertical="center"/>
    </xf>
    <xf numFmtId="16" fontId="60" fillId="5" borderId="23" xfId="48" applyNumberFormat="1" applyFont="1" applyFill="1" applyBorder="1" applyAlignment="1">
      <alignment horizontal="center" vertical="center"/>
    </xf>
    <xf numFmtId="16" fontId="58" fillId="5" borderId="17" xfId="48" applyNumberFormat="1" applyFont="1" applyFill="1" applyBorder="1" applyAlignment="1">
      <alignment horizontal="center" vertical="center"/>
    </xf>
    <xf numFmtId="16" fontId="60" fillId="5" borderId="24" xfId="46" applyNumberFormat="1" applyFont="1" applyFill="1" applyBorder="1" applyAlignment="1">
      <alignment horizontal="center" vertical="center"/>
    </xf>
    <xf numFmtId="16" fontId="60" fillId="5" borderId="19" xfId="46" applyNumberFormat="1" applyFont="1" applyFill="1" applyBorder="1" applyAlignment="1">
      <alignment horizontal="center" vertical="center"/>
    </xf>
    <xf numFmtId="0" fontId="33" fillId="5" borderId="20" xfId="45" applyFont="1" applyFill="1" applyBorder="1" applyAlignment="1">
      <alignment horizontal="center" vertical="center"/>
    </xf>
    <xf numFmtId="0" fontId="33" fillId="5" borderId="25" xfId="45" applyFont="1" applyFill="1" applyBorder="1" applyAlignment="1">
      <alignment horizontal="center" vertical="center"/>
    </xf>
    <xf numFmtId="0" fontId="33" fillId="5" borderId="22" xfId="46" applyFont="1" applyFill="1" applyBorder="1" applyAlignment="1">
      <alignment horizontal="center" vertical="center"/>
    </xf>
    <xf numFmtId="16" fontId="60" fillId="5" borderId="24" xfId="45" applyNumberFormat="1" applyFont="1" applyFill="1" applyBorder="1" applyAlignment="1">
      <alignment horizontal="center" vertical="center"/>
    </xf>
    <xf numFmtId="0" fontId="33" fillId="5" borderId="21" xfId="46" applyFont="1" applyFill="1" applyBorder="1" applyAlignment="1">
      <alignment horizontal="center" vertical="center"/>
    </xf>
    <xf numFmtId="0" fontId="77" fillId="4" borderId="15" xfId="0" applyFont="1" applyFill="1" applyBorder="1" applyAlignment="1">
      <alignment horizontal="center" vertical="center"/>
    </xf>
    <xf numFmtId="0" fontId="77" fillId="0" borderId="31" xfId="0" applyFont="1" applyBorder="1"/>
    <xf numFmtId="0" fontId="77" fillId="0" borderId="19" xfId="0" applyFont="1" applyBorder="1"/>
    <xf numFmtId="0" fontId="91" fillId="6" borderId="20" xfId="45" applyFont="1" applyFill="1" applyBorder="1" applyAlignment="1">
      <alignment horizontal="center" vertical="center"/>
    </xf>
    <xf numFmtId="0" fontId="66" fillId="2" borderId="0" xfId="46" applyFont="1" applyFill="1" applyBorder="1" applyAlignment="1">
      <alignment horizontal="left"/>
    </xf>
    <xf numFmtId="0" fontId="77" fillId="0" borderId="19" xfId="0" applyFont="1" applyBorder="1" applyAlignment="1">
      <alignment horizontal="left"/>
    </xf>
    <xf numFmtId="0" fontId="91" fillId="6" borderId="22" xfId="45" applyNumberFormat="1" applyFont="1" applyFill="1" applyBorder="1" applyAlignment="1">
      <alignment horizontal="left" vertical="center"/>
    </xf>
    <xf numFmtId="0" fontId="77" fillId="4" borderId="17" xfId="0" applyNumberFormat="1" applyFont="1" applyFill="1" applyBorder="1" applyAlignment="1">
      <alignment horizontal="left" vertical="center"/>
    </xf>
    <xf numFmtId="0" fontId="33" fillId="3" borderId="0" xfId="48" applyFont="1" applyFill="1" applyBorder="1" applyAlignment="1">
      <alignment horizontal="left"/>
    </xf>
    <xf numFmtId="16" fontId="57" fillId="5" borderId="0" xfId="46" applyNumberFormat="1" applyFont="1" applyFill="1" applyBorder="1" applyAlignment="1">
      <alignment horizontal="left"/>
    </xf>
    <xf numFmtId="0" fontId="89" fillId="0" borderId="15" xfId="0" applyFont="1" applyBorder="1"/>
    <xf numFmtId="0" fontId="89" fillId="0" borderId="17" xfId="0" applyFont="1" applyBorder="1"/>
    <xf numFmtId="0" fontId="60" fillId="0" borderId="20" xfId="0" applyFont="1" applyBorder="1"/>
    <xf numFmtId="0" fontId="60" fillId="0" borderId="22" xfId="0" applyFont="1" applyBorder="1"/>
    <xf numFmtId="0" fontId="66" fillId="0" borderId="0" xfId="46" applyFont="1" applyAlignment="1">
      <alignment horizontal="center"/>
    </xf>
    <xf numFmtId="0" fontId="64" fillId="4" borderId="0" xfId="45" applyFont="1" applyFill="1" applyBorder="1" applyAlignment="1">
      <alignment horizontal="center" vertical="center"/>
    </xf>
    <xf numFmtId="0" fontId="33" fillId="0" borderId="0" xfId="46" applyFont="1" applyAlignment="1">
      <alignment horizontal="center"/>
    </xf>
    <xf numFmtId="0" fontId="33" fillId="3" borderId="0" xfId="48" applyFont="1" applyFill="1" applyAlignment="1"/>
    <xf numFmtId="0" fontId="66" fillId="0" borderId="0" xfId="48" applyFont="1" applyFill="1" applyAlignment="1"/>
    <xf numFmtId="170" fontId="77" fillId="5" borderId="19" xfId="48" applyNumberFormat="1" applyFont="1" applyFill="1" applyBorder="1" applyAlignment="1">
      <alignment vertical="center"/>
    </xf>
    <xf numFmtId="169" fontId="76" fillId="0" borderId="0" xfId="48" applyNumberFormat="1" applyFont="1" applyFill="1" applyBorder="1" applyAlignment="1">
      <alignment vertical="center"/>
    </xf>
    <xf numFmtId="0" fontId="33" fillId="5" borderId="0" xfId="45" applyFont="1" applyFill="1" applyBorder="1" applyAlignment="1"/>
    <xf numFmtId="0" fontId="34" fillId="5" borderId="0" xfId="0" applyFont="1" applyFill="1" applyBorder="1" applyAlignment="1"/>
    <xf numFmtId="0" fontId="58" fillId="5" borderId="0" xfId="0" applyFont="1" applyFill="1" applyBorder="1" applyAlignment="1"/>
    <xf numFmtId="0" fontId="70" fillId="5" borderId="0" xfId="45" applyFont="1" applyFill="1" applyBorder="1" applyAlignment="1"/>
    <xf numFmtId="0" fontId="77" fillId="0" borderId="19" xfId="0" quotePrefix="1" applyFont="1" applyBorder="1" applyAlignment="1">
      <alignment horizontal="left"/>
    </xf>
    <xf numFmtId="169" fontId="89" fillId="5" borderId="22" xfId="48" applyNumberFormat="1" applyFont="1" applyFill="1" applyBorder="1" applyAlignment="1">
      <alignment vertical="center"/>
    </xf>
    <xf numFmtId="0" fontId="77" fillId="5" borderId="31" xfId="0" applyFont="1" applyFill="1" applyBorder="1" applyAlignment="1">
      <alignment horizontal="center"/>
    </xf>
    <xf numFmtId="0" fontId="89" fillId="5" borderId="20" xfId="0" applyFont="1" applyFill="1" applyBorder="1" applyAlignment="1">
      <alignment horizontal="center"/>
    </xf>
    <xf numFmtId="0" fontId="89" fillId="5" borderId="22" xfId="0" applyFont="1" applyFill="1" applyBorder="1" applyAlignment="1"/>
    <xf numFmtId="0" fontId="60" fillId="5" borderId="17" xfId="0" applyFont="1" applyFill="1" applyBorder="1" applyAlignment="1"/>
    <xf numFmtId="0" fontId="60" fillId="5" borderId="19" xfId="0" applyFont="1" applyFill="1" applyBorder="1" applyAlignment="1">
      <alignment vertical="center"/>
    </xf>
    <xf numFmtId="167" fontId="55" fillId="5" borderId="15" xfId="46" applyNumberFormat="1" applyFont="1" applyFill="1" applyBorder="1" applyAlignment="1">
      <alignment horizontal="center" vertical="center"/>
    </xf>
    <xf numFmtId="167" fontId="55" fillId="5" borderId="17" xfId="46" applyNumberFormat="1" applyFont="1" applyFill="1" applyBorder="1" applyAlignment="1">
      <alignment horizontal="center" vertical="center"/>
    </xf>
    <xf numFmtId="166" fontId="56" fillId="4" borderId="24" xfId="0" applyNumberFormat="1" applyFont="1" applyFill="1" applyBorder="1" applyAlignment="1">
      <alignment horizontal="center" vertical="center"/>
    </xf>
    <xf numFmtId="0" fontId="77" fillId="0" borderId="31" xfId="0" applyFont="1" applyBorder="1" applyAlignment="1">
      <alignment wrapText="1"/>
    </xf>
    <xf numFmtId="0" fontId="36" fillId="0" borderId="16" xfId="48" applyFont="1" applyFill="1" applyBorder="1" applyAlignment="1">
      <alignment horizontal="center" vertical="center"/>
    </xf>
    <xf numFmtId="0" fontId="36" fillId="0" borderId="23" xfId="48" applyFont="1" applyFill="1" applyBorder="1" applyAlignment="1">
      <alignment horizontal="center" vertical="center"/>
    </xf>
    <xf numFmtId="0" fontId="36" fillId="0" borderId="25" xfId="48" applyFont="1" applyFill="1" applyBorder="1" applyAlignment="1">
      <alignment horizontal="center" vertical="center"/>
    </xf>
    <xf numFmtId="0" fontId="36" fillId="0" borderId="22" xfId="48" applyFont="1" applyFill="1" applyBorder="1" applyAlignment="1">
      <alignment horizontal="center" vertical="center"/>
    </xf>
    <xf numFmtId="0" fontId="36" fillId="0" borderId="27" xfId="46" applyFont="1" applyFill="1" applyBorder="1" applyAlignment="1">
      <alignment horizontal="center" vertical="center"/>
    </xf>
    <xf numFmtId="0" fontId="36" fillId="0" borderId="28" xfId="46" applyFont="1" applyFill="1" applyBorder="1" applyAlignment="1">
      <alignment horizontal="center" vertical="center"/>
    </xf>
    <xf numFmtId="0" fontId="36" fillId="0" borderId="17" xfId="48" applyFont="1" applyFill="1" applyBorder="1" applyAlignment="1">
      <alignment horizontal="center" vertical="center"/>
    </xf>
    <xf numFmtId="0" fontId="36" fillId="0" borderId="14" xfId="48" applyFont="1" applyFill="1" applyBorder="1" applyAlignment="1">
      <alignment horizontal="center" vertical="center"/>
    </xf>
    <xf numFmtId="0" fontId="77" fillId="5" borderId="19" xfId="0" applyFont="1" applyFill="1" applyBorder="1" applyAlignment="1"/>
    <xf numFmtId="0" fontId="89" fillId="5" borderId="20" xfId="0" applyFont="1" applyFill="1" applyBorder="1" applyAlignment="1">
      <alignment horizontal="center" wrapText="1"/>
    </xf>
    <xf numFmtId="0" fontId="92" fillId="5" borderId="22" xfId="45" applyFont="1" applyFill="1" applyBorder="1" applyAlignment="1">
      <alignment vertical="center"/>
    </xf>
    <xf numFmtId="0" fontId="60" fillId="5" borderId="19" xfId="45" applyFont="1" applyFill="1" applyBorder="1" applyAlignment="1">
      <alignment vertical="center"/>
    </xf>
    <xf numFmtId="0" fontId="64" fillId="4" borderId="0" xfId="45" applyFont="1" applyFill="1" applyBorder="1" applyAlignment="1">
      <alignment vertical="center"/>
    </xf>
    <xf numFmtId="0" fontId="33" fillId="0" borderId="0" xfId="46" applyFont="1" applyAlignment="1"/>
    <xf numFmtId="0" fontId="77" fillId="5" borderId="28" xfId="0" applyFont="1" applyFill="1" applyBorder="1" applyAlignment="1"/>
    <xf numFmtId="167" fontId="36" fillId="0" borderId="26" xfId="46" applyNumberFormat="1" applyFont="1" applyFill="1" applyBorder="1" applyAlignment="1"/>
    <xf numFmtId="166" fontId="36" fillId="0" borderId="14" xfId="0" applyNumberFormat="1" applyFont="1" applyFill="1" applyBorder="1" applyAlignment="1"/>
    <xf numFmtId="16" fontId="58" fillId="5" borderId="14" xfId="48" applyNumberFormat="1" applyFont="1" applyFill="1" applyBorder="1" applyAlignment="1"/>
    <xf numFmtId="0" fontId="77" fillId="5" borderId="26" xfId="0" applyFont="1" applyFill="1" applyBorder="1" applyAlignment="1"/>
    <xf numFmtId="16" fontId="58" fillId="32" borderId="14" xfId="48" applyNumberFormat="1" applyFont="1" applyFill="1" applyBorder="1" applyAlignment="1"/>
    <xf numFmtId="166" fontId="62" fillId="0" borderId="31" xfId="0" applyNumberFormat="1" applyFont="1" applyFill="1" applyBorder="1" applyAlignment="1">
      <alignment horizontal="center" vertical="center"/>
    </xf>
    <xf numFmtId="0" fontId="60" fillId="0" borderId="19" xfId="0" applyFont="1" applyBorder="1"/>
    <xf numFmtId="16" fontId="36" fillId="4" borderId="0" xfId="46" applyNumberFormat="1" applyFont="1" applyFill="1" applyBorder="1" applyAlignment="1">
      <alignment horizontal="center" vertical="center"/>
    </xf>
    <xf numFmtId="16" fontId="89" fillId="4" borderId="24" xfId="46" applyNumberFormat="1" applyFont="1" applyFill="1" applyBorder="1" applyAlignment="1">
      <alignment horizontal="center" vertical="center"/>
    </xf>
    <xf numFmtId="0" fontId="93" fillId="0" borderId="31" xfId="0" applyFont="1" applyBorder="1"/>
    <xf numFmtId="0" fontId="93" fillId="0" borderId="19" xfId="0" applyFont="1" applyBorder="1"/>
    <xf numFmtId="16" fontId="93" fillId="5" borderId="24" xfId="46" applyNumberFormat="1" applyFont="1" applyFill="1" applyBorder="1" applyAlignment="1">
      <alignment horizontal="center" vertical="center"/>
    </xf>
    <xf numFmtId="16" fontId="93" fillId="4" borderId="24" xfId="46" applyNumberFormat="1" applyFont="1" applyFill="1" applyBorder="1" applyAlignment="1">
      <alignment horizontal="center" vertical="center"/>
    </xf>
    <xf numFmtId="16" fontId="93" fillId="4" borderId="31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7" fontId="55" fillId="0" borderId="31" xfId="46" applyNumberFormat="1" applyFont="1" applyFill="1" applyBorder="1" applyAlignment="1">
      <alignment horizontal="center" vertical="center"/>
    </xf>
    <xf numFmtId="167" fontId="55" fillId="0" borderId="19" xfId="46" applyNumberFormat="1" applyFont="1" applyFill="1" applyBorder="1" applyAlignment="1">
      <alignment horizontal="center" vertical="center"/>
    </xf>
    <xf numFmtId="166" fontId="56" fillId="0" borderId="24" xfId="0" applyNumberFormat="1" applyFont="1" applyFill="1" applyBorder="1" applyAlignment="1">
      <alignment horizontal="center" vertical="center"/>
    </xf>
    <xf numFmtId="166" fontId="56" fillId="0" borderId="31" xfId="0" applyNumberFormat="1" applyFont="1" applyFill="1" applyBorder="1" applyAlignment="1">
      <alignment horizontal="center" vertical="center"/>
    </xf>
    <xf numFmtId="166" fontId="36" fillId="0" borderId="14" xfId="0" applyNumberFormat="1" applyFont="1" applyFill="1" applyBorder="1" applyAlignment="1"/>
    <xf numFmtId="0" fontId="89" fillId="0" borderId="15" xfId="0" applyFont="1" applyBorder="1" applyAlignment="1">
      <alignment wrapText="1"/>
    </xf>
    <xf numFmtId="0" fontId="60" fillId="0" borderId="20" xfId="0" applyFont="1" applyBorder="1" applyAlignment="1">
      <alignment wrapText="1"/>
    </xf>
    <xf numFmtId="169" fontId="89" fillId="5" borderId="20" xfId="48" applyNumberFormat="1" applyFont="1" applyFill="1" applyBorder="1" applyAlignment="1">
      <alignment horizontal="center" vertical="center" wrapText="1"/>
    </xf>
    <xf numFmtId="16" fontId="60" fillId="5" borderId="19" xfId="45" applyNumberFormat="1" applyFont="1" applyFill="1" applyBorder="1" applyAlignment="1">
      <alignment horizontal="center" vertical="center"/>
    </xf>
    <xf numFmtId="0" fontId="60" fillId="5" borderId="31" xfId="0" applyFont="1" applyFill="1" applyBorder="1" applyAlignment="1">
      <alignment horizontal="center" wrapText="1"/>
    </xf>
    <xf numFmtId="0" fontId="77" fillId="5" borderId="19" xfId="45" applyFont="1" applyFill="1" applyBorder="1" applyAlignment="1">
      <alignment vertical="center"/>
    </xf>
    <xf numFmtId="16" fontId="77" fillId="5" borderId="31" xfId="0" applyNumberFormat="1" applyFont="1" applyFill="1" applyBorder="1" applyAlignment="1">
      <alignment horizontal="center"/>
    </xf>
    <xf numFmtId="168" fontId="39" fillId="2" borderId="0" xfId="46" applyNumberFormat="1" applyFont="1" applyFill="1" applyBorder="1" applyAlignment="1">
      <alignment horizontal="center"/>
    </xf>
    <xf numFmtId="0" fontId="95" fillId="3" borderId="14" xfId="6" applyFont="1" applyFill="1" applyBorder="1" applyAlignment="1">
      <alignment horizontal="center" vertical="center"/>
    </xf>
    <xf numFmtId="0" fontId="95" fillId="3" borderId="14" xfId="6" applyFont="1" applyFill="1" applyBorder="1" applyAlignment="1">
      <alignment horizontal="center" vertical="center" wrapText="1"/>
    </xf>
    <xf numFmtId="16" fontId="95" fillId="0" borderId="0" xfId="46" applyNumberFormat="1" applyFont="1" applyBorder="1" applyAlignment="1">
      <alignment horizontal="left"/>
    </xf>
    <xf numFmtId="172" fontId="96" fillId="0" borderId="0" xfId="46" applyNumberFormat="1" applyFont="1" applyFill="1" applyBorder="1" applyAlignment="1">
      <alignment horizontal="center"/>
    </xf>
    <xf numFmtId="16" fontId="96" fillId="0" borderId="0" xfId="46" applyNumberFormat="1" applyFont="1" applyBorder="1" applyAlignment="1">
      <alignment horizontal="center"/>
    </xf>
    <xf numFmtId="16" fontId="96" fillId="4" borderId="0" xfId="46" applyNumberFormat="1" applyFont="1" applyFill="1" applyBorder="1" applyAlignment="1">
      <alignment horizontal="center"/>
    </xf>
    <xf numFmtId="0" fontId="66" fillId="5" borderId="0" xfId="43" applyFont="1" applyFill="1"/>
    <xf numFmtId="0" fontId="97" fillId="2" borderId="0" xfId="45" applyFont="1" applyFill="1" applyBorder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Border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Border="1" applyAlignment="1">
      <alignment vertical="center"/>
    </xf>
    <xf numFmtId="0" fontId="62" fillId="3" borderId="0" xfId="49" applyFont="1" applyFill="1" applyBorder="1" applyAlignment="1">
      <alignment vertical="center"/>
    </xf>
    <xf numFmtId="0" fontId="93" fillId="0" borderId="31" xfId="0" applyFont="1" applyBorder="1" applyAlignment="1">
      <alignment wrapText="1"/>
    </xf>
    <xf numFmtId="0" fontId="60" fillId="0" borderId="31" xfId="0" applyFont="1" applyBorder="1" applyAlignment="1">
      <alignment wrapText="1"/>
    </xf>
    <xf numFmtId="166" fontId="61" fillId="4" borderId="19" xfId="0" applyNumberFormat="1" applyFont="1" applyFill="1" applyBorder="1" applyAlignment="1">
      <alignment horizontal="center" vertical="center"/>
    </xf>
    <xf numFmtId="166" fontId="61" fillId="0" borderId="24" xfId="0" applyNumberFormat="1" applyFont="1" applyFill="1" applyBorder="1" applyAlignment="1">
      <alignment horizontal="center" vertical="center"/>
    </xf>
    <xf numFmtId="166" fontId="61" fillId="4" borderId="18" xfId="0" applyNumberFormat="1" applyFont="1" applyFill="1" applyBorder="1" applyAlignment="1">
      <alignment horizontal="center" vertical="center"/>
    </xf>
    <xf numFmtId="0" fontId="60" fillId="5" borderId="31" xfId="0" applyFont="1" applyFill="1" applyBorder="1" applyAlignment="1">
      <alignment horizontal="center"/>
    </xf>
    <xf numFmtId="170" fontId="58" fillId="4" borderId="31" xfId="48" applyNumberFormat="1" applyFont="1" applyFill="1" applyBorder="1" applyAlignment="1">
      <alignment horizontal="center" vertical="center"/>
    </xf>
    <xf numFmtId="170" fontId="58" fillId="4" borderId="19" xfId="48" applyNumberFormat="1" applyFont="1" applyFill="1" applyBorder="1" applyAlignment="1">
      <alignment vertical="center"/>
    </xf>
    <xf numFmtId="16" fontId="58" fillId="5" borderId="15" xfId="45" applyNumberFormat="1" applyFont="1" applyFill="1" applyBorder="1" applyAlignment="1">
      <alignment horizontal="center" vertical="center"/>
    </xf>
    <xf numFmtId="16" fontId="58" fillId="5" borderId="16" xfId="46" applyNumberFormat="1" applyFont="1" applyFill="1" applyBorder="1" applyAlignment="1">
      <alignment horizontal="center" vertical="center"/>
    </xf>
    <xf numFmtId="0" fontId="77" fillId="5" borderId="0" xfId="45" applyFont="1" applyFill="1" applyBorder="1" applyAlignment="1">
      <alignment horizontal="left" vertical="center"/>
    </xf>
    <xf numFmtId="0" fontId="92" fillId="5" borderId="20" xfId="45" applyFont="1" applyFill="1" applyBorder="1" applyAlignment="1">
      <alignment horizontal="center" vertical="center"/>
    </xf>
    <xf numFmtId="0" fontId="77" fillId="5" borderId="31" xfId="45" applyFont="1" applyFill="1" applyBorder="1" applyAlignment="1">
      <alignment horizontal="center" vertical="center"/>
    </xf>
    <xf numFmtId="16" fontId="60" fillId="5" borderId="31" xfId="45" applyNumberFormat="1" applyFont="1" applyFill="1" applyBorder="1" applyAlignment="1">
      <alignment horizontal="center" vertical="center"/>
    </xf>
    <xf numFmtId="16" fontId="60" fillId="5" borderId="19" xfId="45" applyNumberFormat="1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/>
    </xf>
    <xf numFmtId="167" fontId="36" fillId="4" borderId="0" xfId="46" applyNumberFormat="1" applyFont="1" applyFill="1" applyBorder="1" applyAlignment="1">
      <alignment horizontal="center" vertical="center"/>
    </xf>
    <xf numFmtId="166" fontId="62" fillId="4" borderId="0" xfId="0" applyNumberFormat="1" applyFont="1" applyFill="1" applyBorder="1" applyAlignment="1">
      <alignment horizontal="center" vertical="center"/>
    </xf>
    <xf numFmtId="0" fontId="92" fillId="5" borderId="0" xfId="45" applyFont="1" applyFill="1" applyBorder="1" applyAlignment="1">
      <alignment horizontal="center" vertical="center"/>
    </xf>
    <xf numFmtId="0" fontId="92" fillId="5" borderId="0" xfId="45" applyFont="1" applyFill="1" applyBorder="1" applyAlignment="1">
      <alignment vertical="center"/>
    </xf>
    <xf numFmtId="0" fontId="33" fillId="5" borderId="0" xfId="45" applyFont="1" applyFill="1" applyBorder="1" applyAlignment="1">
      <alignment horizontal="center" vertical="center"/>
    </xf>
    <xf numFmtId="0" fontId="33" fillId="5" borderId="0" xfId="46" applyFont="1" applyFill="1" applyBorder="1" applyAlignment="1">
      <alignment horizontal="center" vertical="center"/>
    </xf>
    <xf numFmtId="0" fontId="89" fillId="5" borderId="0" xfId="0" applyFont="1" applyFill="1" applyBorder="1" applyAlignment="1">
      <alignment horizontal="center" wrapText="1"/>
    </xf>
    <xf numFmtId="0" fontId="89" fillId="5" borderId="0" xfId="0" applyFont="1" applyFill="1" applyBorder="1" applyAlignment="1"/>
    <xf numFmtId="16" fontId="89" fillId="5" borderId="0" xfId="48" applyNumberFormat="1" applyFont="1" applyFill="1" applyBorder="1" applyAlignment="1">
      <alignment horizontal="center" vertical="center"/>
    </xf>
    <xf numFmtId="166" fontId="36" fillId="0" borderId="26" xfId="0" applyNumberFormat="1" applyFont="1" applyFill="1" applyBorder="1" applyAlignment="1"/>
    <xf numFmtId="16" fontId="96" fillId="4" borderId="14" xfId="46" applyNumberFormat="1" applyFont="1" applyFill="1" applyBorder="1" applyAlignment="1">
      <alignment horizontal="center"/>
    </xf>
    <xf numFmtId="0" fontId="94" fillId="3" borderId="14" xfId="6" applyFont="1" applyFill="1" applyBorder="1" applyAlignment="1">
      <alignment horizontal="center" vertical="center" wrapText="1"/>
    </xf>
    <xf numFmtId="0" fontId="94" fillId="3" borderId="14" xfId="6" applyFont="1" applyFill="1" applyBorder="1" applyAlignment="1">
      <alignment horizontal="center" vertical="center"/>
    </xf>
    <xf numFmtId="0" fontId="77" fillId="0" borderId="14" xfId="0" applyFont="1" applyBorder="1"/>
    <xf numFmtId="0" fontId="89" fillId="0" borderId="14" xfId="0" applyFont="1" applyBorder="1"/>
    <xf numFmtId="0" fontId="77" fillId="0" borderId="14" xfId="0" applyFont="1" applyBorder="1" applyAlignment="1">
      <alignment wrapText="1"/>
    </xf>
    <xf numFmtId="0" fontId="89" fillId="0" borderId="14" xfId="0" applyFont="1" applyBorder="1" applyAlignment="1">
      <alignment wrapText="1"/>
    </xf>
    <xf numFmtId="0" fontId="77" fillId="5" borderId="26" xfId="0" applyFont="1" applyFill="1" applyBorder="1" applyAlignment="1">
      <alignment wrapText="1"/>
    </xf>
    <xf numFmtId="168" fontId="33" fillId="2" borderId="14" xfId="46" applyNumberFormat="1" applyFont="1" applyFill="1" applyBorder="1"/>
    <xf numFmtId="0" fontId="33" fillId="2" borderId="14" xfId="46" applyFont="1" applyFill="1" applyBorder="1" applyAlignment="1">
      <alignment horizontal="right"/>
    </xf>
    <xf numFmtId="16" fontId="96" fillId="0" borderId="14" xfId="46" applyNumberFormat="1" applyFont="1" applyBorder="1" applyAlignment="1">
      <alignment wrapText="1"/>
    </xf>
    <xf numFmtId="16" fontId="96" fillId="0" borderId="14" xfId="46" applyNumberFormat="1" applyFont="1" applyBorder="1" applyAlignment="1"/>
    <xf numFmtId="16" fontId="96" fillId="4" borderId="14" xfId="46" applyNumberFormat="1" applyFont="1" applyFill="1" applyBorder="1" applyAlignment="1"/>
    <xf numFmtId="166" fontId="36" fillId="0" borderId="26" xfId="0" applyNumberFormat="1" applyFont="1" applyFill="1" applyBorder="1" applyAlignment="1"/>
    <xf numFmtId="166" fontId="56" fillId="0" borderId="17" xfId="0" applyNumberFormat="1" applyFont="1" applyFill="1" applyBorder="1" applyAlignment="1">
      <alignment horizontal="center" vertical="center"/>
    </xf>
    <xf numFmtId="16" fontId="36" fillId="4" borderId="19" xfId="46" applyNumberFormat="1" applyFont="1" applyFill="1" applyBorder="1" applyAlignment="1">
      <alignment horizontal="center" vertical="center"/>
    </xf>
    <xf numFmtId="16" fontId="36" fillId="4" borderId="22" xfId="46" applyNumberFormat="1" applyFont="1" applyFill="1" applyBorder="1" applyAlignment="1">
      <alignment horizontal="center" vertical="center"/>
    </xf>
    <xf numFmtId="0" fontId="33" fillId="0" borderId="15" xfId="48" applyFont="1" applyFill="1" applyBorder="1"/>
    <xf numFmtId="0" fontId="33" fillId="0" borderId="17" xfId="48" applyFont="1" applyFill="1" applyBorder="1"/>
    <xf numFmtId="0" fontId="53" fillId="0" borderId="0" xfId="45" applyFont="1" applyFill="1" applyBorder="1" applyAlignment="1">
      <alignment horizontal="center"/>
    </xf>
    <xf numFmtId="0" fontId="38" fillId="3" borderId="0" xfId="48" applyFont="1" applyFill="1" applyBorder="1" applyAlignment="1">
      <alignment horizontal="center"/>
    </xf>
    <xf numFmtId="0" fontId="41" fillId="3" borderId="0" xfId="48" applyFont="1" applyFill="1" applyBorder="1" applyAlignment="1">
      <alignment horizontal="center"/>
    </xf>
    <xf numFmtId="0" fontId="37" fillId="3" borderId="0" xfId="48" applyFont="1" applyFill="1" applyBorder="1" applyAlignment="1">
      <alignment horizontal="center"/>
    </xf>
    <xf numFmtId="0" fontId="38" fillId="0" borderId="0" xfId="48" applyFont="1" applyFill="1" applyAlignment="1">
      <alignment horizontal="center"/>
    </xf>
    <xf numFmtId="0" fontId="36" fillId="0" borderId="26" xfId="48" applyFont="1" applyFill="1" applyBorder="1" applyAlignment="1">
      <alignment horizontal="center" vertical="center"/>
    </xf>
    <xf numFmtId="0" fontId="36" fillId="0" borderId="27" xfId="48" applyFont="1" applyFill="1" applyBorder="1" applyAlignment="1">
      <alignment horizontal="center" vertical="center"/>
    </xf>
    <xf numFmtId="0" fontId="36" fillId="0" borderId="28" xfId="48" applyFont="1" applyFill="1" applyBorder="1" applyAlignment="1">
      <alignment horizontal="center" vertical="center"/>
    </xf>
    <xf numFmtId="0" fontId="36" fillId="0" borderId="15" xfId="48" applyFont="1" applyFill="1" applyBorder="1" applyAlignment="1">
      <alignment horizontal="center" vertical="center"/>
    </xf>
    <xf numFmtId="0" fontId="36" fillId="0" borderId="30" xfId="48" applyFont="1" applyFill="1" applyBorder="1" applyAlignment="1">
      <alignment horizontal="center" vertical="center"/>
    </xf>
    <xf numFmtId="0" fontId="36" fillId="0" borderId="31" xfId="48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</xf>
    <xf numFmtId="0" fontId="36" fillId="0" borderId="20" xfId="48" applyFont="1" applyFill="1" applyBorder="1" applyAlignment="1">
      <alignment horizontal="center" vertical="center"/>
    </xf>
    <xf numFmtId="0" fontId="36" fillId="0" borderId="21" xfId="48" applyFont="1" applyFill="1" applyBorder="1" applyAlignment="1">
      <alignment horizontal="center" vertical="center"/>
    </xf>
    <xf numFmtId="0" fontId="36" fillId="0" borderId="23" xfId="48" applyFont="1" applyFill="1" applyBorder="1" applyAlignment="1">
      <alignment horizontal="center" vertical="center"/>
    </xf>
    <xf numFmtId="0" fontId="36" fillId="0" borderId="25" xfId="48" applyFont="1" applyFill="1" applyBorder="1" applyAlignment="1">
      <alignment horizontal="center" vertical="center"/>
    </xf>
    <xf numFmtId="0" fontId="54" fillId="0" borderId="23" xfId="48" applyFont="1" applyFill="1" applyBorder="1" applyAlignment="1">
      <alignment horizontal="center" vertical="center" wrapText="1"/>
    </xf>
    <xf numFmtId="0" fontId="54" fillId="0" borderId="25" xfId="48" applyFont="1" applyFill="1" applyBorder="1" applyAlignment="1">
      <alignment horizontal="center" vertical="center" wrapText="1"/>
    </xf>
    <xf numFmtId="0" fontId="36" fillId="0" borderId="19" xfId="48" applyFont="1" applyFill="1" applyBorder="1" applyAlignment="1">
      <alignment horizontal="center" vertical="center"/>
    </xf>
    <xf numFmtId="0" fontId="36" fillId="0" borderId="22" xfId="48" applyFont="1" applyFill="1" applyBorder="1" applyAlignment="1">
      <alignment horizontal="center" vertical="center"/>
    </xf>
    <xf numFmtId="0" fontId="36" fillId="0" borderId="26" xfId="48" applyFont="1" applyFill="1" applyBorder="1" applyAlignment="1">
      <alignment horizontal="center" vertical="center" wrapText="1"/>
    </xf>
    <xf numFmtId="0" fontId="36" fillId="0" borderId="27" xfId="48" applyFont="1" applyFill="1" applyBorder="1" applyAlignment="1">
      <alignment horizontal="center" vertical="center" wrapText="1"/>
    </xf>
    <xf numFmtId="0" fontId="36" fillId="0" borderId="28" xfId="48" applyFont="1" applyFill="1" applyBorder="1" applyAlignment="1">
      <alignment horizontal="center" vertical="center" wrapText="1"/>
    </xf>
    <xf numFmtId="0" fontId="38" fillId="2" borderId="0" xfId="46" applyFont="1" applyFill="1" applyBorder="1" applyAlignment="1">
      <alignment horizontal="center"/>
    </xf>
    <xf numFmtId="0" fontId="41" fillId="0" borderId="0" xfId="46" applyFont="1" applyBorder="1" applyAlignment="1">
      <alignment horizontal="center"/>
    </xf>
    <xf numFmtId="0" fontId="38" fillId="0" borderId="0" xfId="46" applyFont="1" applyBorder="1" applyAlignment="1">
      <alignment horizontal="center"/>
    </xf>
    <xf numFmtId="0" fontId="36" fillId="0" borderId="21" xfId="46" applyFont="1" applyFill="1" applyBorder="1" applyAlignment="1">
      <alignment horizontal="center" vertical="center"/>
    </xf>
    <xf numFmtId="0" fontId="36" fillId="0" borderId="22" xfId="46" applyFont="1" applyFill="1" applyBorder="1" applyAlignment="1">
      <alignment horizontal="center" vertical="center"/>
    </xf>
    <xf numFmtId="0" fontId="36" fillId="5" borderId="15" xfId="46" applyFont="1" applyFill="1" applyBorder="1" applyAlignment="1">
      <alignment horizontal="center" vertical="center"/>
    </xf>
    <xf numFmtId="0" fontId="36" fillId="5" borderId="16" xfId="46" applyFont="1" applyFill="1" applyBorder="1" applyAlignment="1">
      <alignment horizontal="center" vertical="center"/>
    </xf>
    <xf numFmtId="0" fontId="36" fillId="5" borderId="20" xfId="46" applyFont="1" applyFill="1" applyBorder="1" applyAlignment="1">
      <alignment horizontal="center" vertical="center"/>
    </xf>
    <xf numFmtId="0" fontId="36" fillId="5" borderId="21" xfId="46" applyFont="1" applyFill="1" applyBorder="1" applyAlignment="1">
      <alignment horizontal="center" vertical="center"/>
    </xf>
    <xf numFmtId="0" fontId="36" fillId="5" borderId="15" xfId="45" applyFont="1" applyFill="1" applyBorder="1" applyAlignment="1">
      <alignment horizontal="center" vertical="center" wrapText="1"/>
    </xf>
    <xf numFmtId="0" fontId="36" fillId="5" borderId="16" xfId="45" applyFont="1" applyFill="1" applyBorder="1" applyAlignment="1">
      <alignment horizontal="center" vertical="center" wrapText="1"/>
    </xf>
    <xf numFmtId="0" fontId="36" fillId="5" borderId="17" xfId="45" applyFont="1" applyFill="1" applyBorder="1" applyAlignment="1">
      <alignment horizontal="center" vertical="center" wrapText="1"/>
    </xf>
    <xf numFmtId="0" fontId="36" fillId="5" borderId="17" xfId="46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/>
    </xf>
    <xf numFmtId="0" fontId="36" fillId="0" borderId="27" xfId="46" applyFont="1" applyFill="1" applyBorder="1" applyAlignment="1">
      <alignment horizontal="center" vertical="center"/>
    </xf>
    <xf numFmtId="0" fontId="36" fillId="0" borderId="28" xfId="46" applyFont="1" applyFill="1" applyBorder="1" applyAlignment="1">
      <alignment horizontal="center" vertical="center"/>
    </xf>
    <xf numFmtId="0" fontId="38" fillId="5" borderId="0" xfId="46" applyFont="1" applyFill="1" applyBorder="1" applyAlignment="1">
      <alignment horizontal="center"/>
    </xf>
    <xf numFmtId="0" fontId="41" fillId="5" borderId="0" xfId="46" applyFont="1" applyFill="1" applyBorder="1" applyAlignment="1">
      <alignment horizontal="center"/>
    </xf>
    <xf numFmtId="0" fontId="36" fillId="5" borderId="18" xfId="46" applyFont="1" applyFill="1" applyBorder="1" applyAlignment="1">
      <alignment horizontal="center" vertical="center"/>
    </xf>
    <xf numFmtId="0" fontId="36" fillId="5" borderId="0" xfId="46" applyFont="1" applyFill="1" applyBorder="1" applyAlignment="1">
      <alignment horizontal="center" vertical="center"/>
    </xf>
    <xf numFmtId="0" fontId="36" fillId="5" borderId="27" xfId="46" applyFont="1" applyFill="1" applyBorder="1" applyAlignment="1">
      <alignment horizontal="center" vertical="center"/>
    </xf>
    <xf numFmtId="0" fontId="36" fillId="5" borderId="28" xfId="46" applyFont="1" applyFill="1" applyBorder="1" applyAlignment="1">
      <alignment horizontal="center" vertical="center"/>
    </xf>
    <xf numFmtId="0" fontId="90" fillId="2" borderId="0" xfId="46" applyFont="1" applyFill="1" applyBorder="1" applyAlignment="1">
      <alignment horizontal="center"/>
    </xf>
    <xf numFmtId="0" fontId="36" fillId="2" borderId="26" xfId="46" applyFont="1" applyFill="1" applyBorder="1" applyAlignment="1">
      <alignment horizontal="center" vertical="center"/>
    </xf>
    <xf numFmtId="0" fontId="36" fillId="2" borderId="27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8" xfId="46" applyFont="1" applyFill="1" applyBorder="1" applyAlignment="1">
      <alignment horizontal="center" vertical="center"/>
    </xf>
    <xf numFmtId="16" fontId="36" fillId="0" borderId="0" xfId="46" applyNumberFormat="1" applyFont="1" applyBorder="1" applyAlignment="1">
      <alignment horizontal="left" vertical="center"/>
    </xf>
    <xf numFmtId="0" fontId="36" fillId="3" borderId="23" xfId="6" applyFont="1" applyFill="1" applyBorder="1" applyAlignment="1">
      <alignment horizontal="center" vertical="center"/>
    </xf>
    <xf numFmtId="0" fontId="36" fillId="3" borderId="25" xfId="6" applyFont="1" applyFill="1" applyBorder="1" applyAlignment="1">
      <alignment horizontal="center" vertical="center"/>
    </xf>
    <xf numFmtId="0" fontId="36" fillId="0" borderId="15" xfId="13" applyFont="1" applyFill="1" applyBorder="1" applyAlignment="1">
      <alignment horizontal="center" vertical="center"/>
    </xf>
    <xf numFmtId="0" fontId="36" fillId="0" borderId="17" xfId="13" applyFont="1" applyFill="1" applyBorder="1" applyAlignment="1">
      <alignment horizontal="center" vertical="center"/>
    </xf>
    <xf numFmtId="0" fontId="36" fillId="0" borderId="20" xfId="13" applyFont="1" applyFill="1" applyBorder="1" applyAlignment="1">
      <alignment horizontal="center" vertical="center"/>
    </xf>
    <xf numFmtId="0" fontId="36" fillId="0" borderId="22" xfId="13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36" fillId="3" borderId="15" xfId="6" applyFont="1" applyFill="1" applyBorder="1" applyAlignment="1">
      <alignment horizontal="center" vertical="center"/>
    </xf>
    <xf numFmtId="0" fontId="36" fillId="3" borderId="20" xfId="6" applyFont="1" applyFill="1" applyBorder="1" applyAlignment="1">
      <alignment horizontal="center" vertical="center"/>
    </xf>
    <xf numFmtId="166" fontId="36" fillId="0" borderId="26" xfId="0" applyNumberFormat="1" applyFont="1" applyFill="1" applyBorder="1" applyAlignment="1"/>
    <xf numFmtId="166" fontId="36" fillId="0" borderId="28" xfId="0" applyNumberFormat="1" applyFont="1" applyFill="1" applyBorder="1" applyAlignment="1"/>
    <xf numFmtId="0" fontId="41" fillId="3" borderId="0" xfId="48" applyFont="1" applyFill="1" applyBorder="1" applyAlignment="1">
      <alignment horizontal="center" wrapText="1"/>
    </xf>
    <xf numFmtId="0" fontId="34" fillId="0" borderId="0" xfId="48" applyFont="1" applyFill="1" applyBorder="1" applyAlignment="1">
      <alignment horizontal="center" vertical="center" wrapText="1"/>
    </xf>
    <xf numFmtId="0" fontId="34" fillId="0" borderId="0" xfId="48" applyFont="1" applyFill="1" applyBorder="1" applyAlignment="1">
      <alignment horizontal="center" vertical="center"/>
    </xf>
    <xf numFmtId="0" fontId="36" fillId="0" borderId="16" xfId="48" applyFont="1" applyFill="1" applyBorder="1" applyAlignment="1">
      <alignment horizontal="center" vertical="center"/>
    </xf>
    <xf numFmtId="0" fontId="77" fillId="3" borderId="0" xfId="48" applyFont="1" applyFill="1" applyBorder="1" applyAlignment="1">
      <alignment horizontal="center"/>
    </xf>
    <xf numFmtId="0" fontId="58" fillId="0" borderId="0" xfId="48" applyFont="1" applyFill="1" applyAlignment="1">
      <alignment horizontal="center"/>
    </xf>
    <xf numFmtId="0" fontId="36" fillId="0" borderId="17" xfId="48" applyFont="1" applyFill="1" applyBorder="1" applyAlignment="1">
      <alignment horizontal="center" vertical="center"/>
    </xf>
    <xf numFmtId="0" fontId="36" fillId="0" borderId="14" xfId="48" applyFont="1" applyFill="1" applyBorder="1" applyAlignment="1">
      <alignment horizontal="center" vertical="center"/>
    </xf>
    <xf numFmtId="0" fontId="34" fillId="0" borderId="14" xfId="48" applyFont="1" applyFill="1" applyBorder="1" applyAlignment="1">
      <alignment horizontal="center" vertical="center" wrapText="1"/>
    </xf>
    <xf numFmtId="0" fontId="34" fillId="0" borderId="14" xfId="48" applyFont="1" applyFill="1" applyBorder="1" applyAlignment="1">
      <alignment horizontal="center" vertical="center"/>
    </xf>
    <xf numFmtId="0" fontId="36" fillId="0" borderId="14" xfId="48" applyFont="1" applyFill="1" applyBorder="1" applyAlignment="1">
      <alignment horizontal="center" vertical="center" wrapText="1"/>
    </xf>
    <xf numFmtId="0" fontId="36" fillId="0" borderId="15" xfId="48" applyFont="1" applyFill="1" applyBorder="1" applyAlignment="1">
      <alignment horizontal="center" vertical="center" wrapText="1"/>
    </xf>
    <xf numFmtId="0" fontId="36" fillId="0" borderId="16" xfId="48" applyFont="1" applyFill="1" applyBorder="1" applyAlignment="1">
      <alignment horizontal="center" vertical="center" wrapText="1"/>
    </xf>
    <xf numFmtId="0" fontId="36" fillId="0" borderId="17" xfId="48" applyFont="1" applyFill="1" applyBorder="1" applyAlignment="1">
      <alignment horizontal="center" vertical="center" wrapText="1"/>
    </xf>
    <xf numFmtId="0" fontId="36" fillId="0" borderId="20" xfId="48" applyFont="1" applyFill="1" applyBorder="1" applyAlignment="1">
      <alignment horizontal="center" vertical="center" wrapText="1"/>
    </xf>
    <xf numFmtId="0" fontId="36" fillId="0" borderId="21" xfId="48" applyFont="1" applyFill="1" applyBorder="1" applyAlignment="1">
      <alignment horizontal="center" vertical="center" wrapText="1"/>
    </xf>
    <xf numFmtId="0" fontId="36" fillId="0" borderId="22" xfId="48" applyFont="1" applyFill="1" applyBorder="1" applyAlignment="1">
      <alignment horizontal="center" vertical="center" wrapText="1"/>
    </xf>
    <xf numFmtId="0" fontId="36" fillId="0" borderId="30" xfId="48" applyFont="1" applyFill="1" applyBorder="1" applyAlignment="1">
      <alignment horizontal="center" vertical="center" wrapText="1"/>
    </xf>
    <xf numFmtId="0" fontId="36" fillId="0" borderId="31" xfId="48" applyFont="1" applyFill="1" applyBorder="1" applyAlignment="1">
      <alignment horizontal="center" vertical="center" wrapText="1"/>
    </xf>
    <xf numFmtId="0" fontId="36" fillId="0" borderId="0" xfId="48" applyFont="1" applyFill="1" applyBorder="1" applyAlignment="1">
      <alignment horizontal="center" vertical="center" wrapText="1"/>
    </xf>
    <xf numFmtId="0" fontId="94" fillId="3" borderId="23" xfId="6" applyFont="1" applyFill="1" applyBorder="1" applyAlignment="1">
      <alignment horizontal="center" vertical="center" wrapText="1"/>
    </xf>
    <xf numFmtId="0" fontId="94" fillId="3" borderId="24" xfId="6" applyFont="1" applyFill="1" applyBorder="1" applyAlignment="1">
      <alignment horizontal="center" vertical="center" wrapText="1"/>
    </xf>
    <xf numFmtId="0" fontId="94" fillId="3" borderId="25" xfId="6" applyFont="1" applyFill="1" applyBorder="1" applyAlignment="1">
      <alignment horizontal="center" vertical="center" wrapText="1"/>
    </xf>
    <xf numFmtId="0" fontId="94" fillId="3" borderId="14" xfId="6" applyFont="1" applyFill="1" applyBorder="1" applyAlignment="1">
      <alignment horizontal="center" vertical="center" wrapText="1"/>
    </xf>
    <xf numFmtId="0" fontId="94" fillId="3" borderId="26" xfId="6" applyFont="1" applyFill="1" applyBorder="1" applyAlignment="1">
      <alignment horizontal="center" vertical="center"/>
    </xf>
    <xf numFmtId="0" fontId="94" fillId="3" borderId="27" xfId="6" applyFont="1" applyFill="1" applyBorder="1" applyAlignment="1">
      <alignment horizontal="center" vertical="center"/>
    </xf>
    <xf numFmtId="0" fontId="94" fillId="3" borderId="28" xfId="6" applyFont="1" applyFill="1" applyBorder="1" applyAlignment="1">
      <alignment horizontal="center" vertical="center"/>
    </xf>
    <xf numFmtId="0" fontId="102" fillId="5" borderId="31" xfId="47" applyFont="1" applyFill="1" applyBorder="1" applyAlignment="1">
      <alignment horizontal="center" wrapText="1"/>
    </xf>
    <xf numFmtId="167" fontId="61" fillId="3" borderId="31" xfId="139" applyNumberFormat="1" applyFont="1" applyFill="1" applyBorder="1" applyAlignment="1">
      <alignment horizontal="center" vertical="center"/>
    </xf>
    <xf numFmtId="167" fontId="59" fillId="3" borderId="31" xfId="139" applyNumberFormat="1" applyFont="1" applyFill="1" applyBorder="1" applyAlignment="1">
      <alignment horizontal="center" vertical="center"/>
    </xf>
    <xf numFmtId="166" fontId="56" fillId="4" borderId="19" xfId="0" applyNumberFormat="1" applyFont="1" applyFill="1" applyBorder="1" applyAlignment="1">
      <alignment horizontal="center" vertical="center"/>
    </xf>
    <xf numFmtId="167" fontId="55" fillId="5" borderId="0" xfId="46" applyNumberFormat="1" applyFont="1" applyFill="1" applyBorder="1" applyAlignment="1">
      <alignment horizontal="center" vertical="center"/>
    </xf>
    <xf numFmtId="167" fontId="55" fillId="5" borderId="31" xfId="46" applyNumberFormat="1" applyFont="1" applyFill="1" applyBorder="1" applyAlignment="1">
      <alignment horizontal="center" vertical="center"/>
    </xf>
    <xf numFmtId="167" fontId="55" fillId="5" borderId="19" xfId="46" applyNumberFormat="1" applyFont="1" applyFill="1" applyBorder="1" applyAlignment="1">
      <alignment horizontal="center" vertical="center"/>
    </xf>
    <xf numFmtId="0" fontId="102" fillId="5" borderId="15" xfId="47" applyFont="1" applyFill="1" applyBorder="1" applyAlignment="1">
      <alignment horizontal="center" wrapText="1"/>
    </xf>
    <xf numFmtId="0" fontId="102" fillId="5" borderId="17" xfId="47" applyFont="1" applyFill="1" applyBorder="1" applyAlignment="1">
      <alignment horizontal="center" wrapText="1"/>
    </xf>
    <xf numFmtId="167" fontId="61" fillId="4" borderId="19" xfId="139" applyNumberFormat="1" applyFont="1" applyFill="1" applyBorder="1" applyAlignment="1">
      <alignment horizontal="center" vertical="center" wrapText="1"/>
    </xf>
    <xf numFmtId="167" fontId="59" fillId="4" borderId="19" xfId="139" applyNumberFormat="1" applyFont="1" applyFill="1" applyBorder="1" applyAlignment="1">
      <alignment horizontal="center" vertical="center" wrapText="1"/>
    </xf>
    <xf numFmtId="167" fontId="36" fillId="0" borderId="20" xfId="139" applyNumberFormat="1" applyFont="1" applyFill="1" applyBorder="1" applyAlignment="1">
      <alignment horizontal="center" vertical="center" wrapText="1"/>
    </xf>
    <xf numFmtId="167" fontId="36" fillId="0" borderId="22" xfId="139" applyNumberFormat="1" applyFont="1" applyFill="1" applyBorder="1" applyAlignment="1">
      <alignment horizontal="center" vertical="center"/>
    </xf>
    <xf numFmtId="166" fontId="61" fillId="4" borderId="31" xfId="0" applyNumberFormat="1" applyFont="1" applyFill="1" applyBorder="1" applyAlignment="1">
      <alignment horizontal="center" vertical="center"/>
    </xf>
    <xf numFmtId="16" fontId="58" fillId="5" borderId="19" xfId="48" applyNumberFormat="1" applyFont="1" applyFill="1" applyBorder="1" applyAlignment="1">
      <alignment horizontal="center" vertical="center"/>
    </xf>
    <xf numFmtId="167" fontId="61" fillId="0" borderId="31" xfId="139" applyNumberFormat="1" applyFont="1" applyFill="1" applyBorder="1" applyAlignment="1">
      <alignment horizontal="center" vertical="center" wrapText="1"/>
    </xf>
    <xf numFmtId="167" fontId="61" fillId="0" borderId="19" xfId="139" applyNumberFormat="1" applyFont="1" applyFill="1" applyBorder="1" applyAlignment="1">
      <alignment horizontal="center" vertical="center" wrapText="1"/>
    </xf>
    <xf numFmtId="167" fontId="36" fillId="33" borderId="20" xfId="139" applyNumberFormat="1" applyFont="1" applyFill="1" applyBorder="1" applyAlignment="1">
      <alignment horizontal="center" vertical="center" wrapText="1"/>
    </xf>
    <xf numFmtId="167" fontId="36" fillId="34" borderId="22" xfId="139" applyNumberFormat="1" applyFont="1" applyFill="1" applyBorder="1" applyAlignment="1">
      <alignment horizontal="center" vertical="center"/>
    </xf>
    <xf numFmtId="0" fontId="60" fillId="5" borderId="19" xfId="0" applyFont="1" applyFill="1" applyBorder="1" applyAlignment="1"/>
    <xf numFmtId="16" fontId="60" fillId="5" borderId="24" xfId="48" applyNumberFormat="1" applyFont="1" applyFill="1" applyBorder="1" applyAlignment="1">
      <alignment horizontal="center" vertical="center"/>
    </xf>
    <xf numFmtId="0" fontId="102" fillId="5" borderId="19" xfId="47" applyFont="1" applyFill="1" applyBorder="1" applyAlignment="1">
      <alignment horizontal="center" wrapText="1"/>
    </xf>
    <xf numFmtId="16" fontId="102" fillId="4" borderId="3" xfId="46" applyNumberFormat="1" applyFont="1" applyFill="1" applyBorder="1" applyAlignment="1">
      <alignment horizontal="center" vertical="center"/>
    </xf>
    <xf numFmtId="167" fontId="102" fillId="3" borderId="24" xfId="46" applyNumberFormat="1" applyFont="1" applyFill="1" applyBorder="1" applyAlignment="1">
      <alignment horizontal="center" vertical="center"/>
    </xf>
    <xf numFmtId="166" fontId="102" fillId="5" borderId="15" xfId="0" applyNumberFormat="1" applyFont="1" applyFill="1" applyBorder="1" applyAlignment="1">
      <alignment horizontal="center" vertical="center"/>
    </xf>
    <xf numFmtId="166" fontId="102" fillId="4" borderId="17" xfId="0" applyNumberFormat="1" applyFont="1" applyFill="1" applyBorder="1" applyAlignment="1">
      <alignment horizontal="center" vertical="center"/>
    </xf>
    <xf numFmtId="167" fontId="102" fillId="3" borderId="23" xfId="46" applyNumberFormat="1" applyFont="1" applyFill="1" applyBorder="1" applyAlignment="1">
      <alignment horizontal="center" vertical="center"/>
    </xf>
    <xf numFmtId="166" fontId="102" fillId="0" borderId="15" xfId="0" applyNumberFormat="1" applyFont="1" applyFill="1" applyBorder="1" applyAlignment="1">
      <alignment horizontal="center" vertical="center"/>
    </xf>
    <xf numFmtId="166" fontId="59" fillId="4" borderId="31" xfId="0" applyNumberFormat="1" applyFont="1" applyFill="1" applyBorder="1" applyAlignment="1">
      <alignment horizontal="center" vertical="center"/>
    </xf>
    <xf numFmtId="16" fontId="102" fillId="4" borderId="1" xfId="46" applyNumberFormat="1" applyFont="1" applyFill="1" applyBorder="1" applyAlignment="1">
      <alignment horizontal="center" vertical="center"/>
    </xf>
    <xf numFmtId="0" fontId="77" fillId="5" borderId="19" xfId="0" applyFont="1" applyFill="1" applyBorder="1" applyAlignment="1">
      <alignment horizontal="center"/>
    </xf>
    <xf numFmtId="0" fontId="36" fillId="5" borderId="22" xfId="46" applyFont="1" applyFill="1" applyBorder="1" applyAlignment="1">
      <alignment horizontal="center" vertical="center"/>
    </xf>
    <xf numFmtId="167" fontId="102" fillId="5" borderId="31" xfId="139" applyNumberFormat="1" applyFont="1" applyFill="1" applyBorder="1" applyAlignment="1">
      <alignment horizontal="center" vertical="center"/>
    </xf>
    <xf numFmtId="0" fontId="61" fillId="3" borderId="31" xfId="0" applyFont="1" applyFill="1" applyBorder="1" applyAlignment="1">
      <alignment horizontal="center" vertical="center"/>
    </xf>
    <xf numFmtId="166" fontId="59" fillId="5" borderId="31" xfId="0" applyNumberFormat="1" applyFont="1" applyFill="1" applyBorder="1" applyAlignment="1">
      <alignment horizontal="center" vertical="center"/>
    </xf>
    <xf numFmtId="0" fontId="59" fillId="3" borderId="31" xfId="0" applyFont="1" applyFill="1" applyBorder="1" applyAlignment="1">
      <alignment horizontal="center" vertical="center"/>
    </xf>
    <xf numFmtId="167" fontId="36" fillId="0" borderId="31" xfId="139" applyNumberFormat="1" applyFont="1" applyFill="1" applyBorder="1" applyAlignment="1">
      <alignment horizontal="center" vertical="center"/>
    </xf>
    <xf numFmtId="0" fontId="61" fillId="3" borderId="24" xfId="0" applyFont="1" applyFill="1" applyBorder="1" applyAlignment="1">
      <alignment horizontal="center" vertical="center"/>
    </xf>
    <xf numFmtId="167" fontId="102" fillId="5" borderId="23" xfId="139" applyNumberFormat="1" applyFont="1" applyFill="1" applyBorder="1" applyAlignment="1">
      <alignment horizontal="center" vertical="center"/>
    </xf>
    <xf numFmtId="166" fontId="56" fillId="0" borderId="19" xfId="0" applyNumberFormat="1" applyFont="1" applyFill="1" applyBorder="1" applyAlignment="1">
      <alignment horizontal="center" vertical="center"/>
    </xf>
    <xf numFmtId="166" fontId="61" fillId="4" borderId="23" xfId="0" applyNumberFormat="1" applyFont="1" applyFill="1" applyBorder="1" applyAlignment="1">
      <alignment horizontal="center" vertical="center"/>
    </xf>
    <xf numFmtId="166" fontId="62" fillId="4" borderId="19" xfId="0" applyNumberFormat="1" applyFont="1" applyFill="1" applyBorder="1" applyAlignment="1">
      <alignment horizontal="center" vertical="center"/>
    </xf>
    <xf numFmtId="166" fontId="62" fillId="4" borderId="24" xfId="0" applyNumberFormat="1" applyFont="1" applyFill="1" applyBorder="1" applyAlignment="1">
      <alignment horizontal="center" vertical="center"/>
    </xf>
    <xf numFmtId="0" fontId="59" fillId="3" borderId="24" xfId="0" applyFont="1" applyFill="1" applyBorder="1" applyAlignment="1">
      <alignment horizontal="center" vertical="center"/>
    </xf>
    <xf numFmtId="167" fontId="102" fillId="5" borderId="24" xfId="139" applyNumberFormat="1" applyFont="1" applyFill="1" applyBorder="1" applyAlignment="1">
      <alignment horizontal="center" vertical="center"/>
    </xf>
    <xf numFmtId="167" fontId="36" fillId="0" borderId="25" xfId="139" applyNumberFormat="1" applyFont="1" applyFill="1" applyBorder="1" applyAlignment="1">
      <alignment horizontal="center" vertical="center"/>
    </xf>
    <xf numFmtId="0" fontId="77" fillId="0" borderId="0" xfId="0" applyFont="1" applyBorder="1"/>
    <xf numFmtId="166" fontId="56" fillId="0" borderId="0" xfId="0" applyNumberFormat="1" applyFont="1" applyFill="1" applyBorder="1" applyAlignment="1">
      <alignment horizontal="center" vertical="center"/>
    </xf>
    <xf numFmtId="0" fontId="33" fillId="5" borderId="31" xfId="46" applyFont="1" applyFill="1" applyBorder="1"/>
    <xf numFmtId="16" fontId="102" fillId="4" borderId="17" xfId="46" applyNumberFormat="1" applyFont="1" applyFill="1" applyBorder="1" applyAlignment="1">
      <alignment horizontal="center" vertical="center"/>
    </xf>
    <xf numFmtId="16" fontId="102" fillId="4" borderId="31" xfId="46" applyNumberFormat="1" applyFont="1" applyFill="1" applyBorder="1" applyAlignment="1">
      <alignment horizontal="center" vertical="center"/>
    </xf>
    <xf numFmtId="0" fontId="89" fillId="0" borderId="17" xfId="0" applyFont="1" applyBorder="1" applyAlignment="1">
      <alignment wrapText="1"/>
    </xf>
    <xf numFmtId="0" fontId="89" fillId="0" borderId="31" xfId="0" applyFont="1" applyBorder="1" applyAlignment="1">
      <alignment wrapText="1"/>
    </xf>
    <xf numFmtId="0" fontId="89" fillId="0" borderId="19" xfId="0" applyFont="1" applyBorder="1" applyAlignment="1">
      <alignment wrapText="1"/>
    </xf>
    <xf numFmtId="16" fontId="89" fillId="4" borderId="19" xfId="46" applyNumberFormat="1" applyFont="1" applyFill="1" applyBorder="1" applyAlignment="1">
      <alignment horizontal="center" vertical="center"/>
    </xf>
    <xf numFmtId="16" fontId="60" fillId="4" borderId="22" xfId="46" applyNumberFormat="1" applyFont="1" applyFill="1" applyBorder="1" applyAlignment="1">
      <alignment horizontal="center" vertical="center"/>
    </xf>
    <xf numFmtId="16" fontId="89" fillId="0" borderId="23" xfId="0" applyNumberFormat="1" applyFont="1" applyBorder="1" applyAlignment="1">
      <alignment horizontal="center" vertical="center" wrapText="1"/>
    </xf>
    <xf numFmtId="16" fontId="89" fillId="0" borderId="23" xfId="0" applyNumberFormat="1" applyFont="1" applyBorder="1" applyAlignment="1">
      <alignment horizontal="center" wrapText="1"/>
    </xf>
    <xf numFmtId="16" fontId="89" fillId="0" borderId="17" xfId="0" applyNumberFormat="1" applyFont="1" applyBorder="1" applyAlignment="1">
      <alignment horizontal="center" wrapText="1"/>
    </xf>
    <xf numFmtId="16" fontId="89" fillId="0" borderId="24" xfId="0" applyNumberFormat="1" applyFont="1" applyBorder="1" applyAlignment="1">
      <alignment horizontal="center" wrapText="1"/>
    </xf>
    <xf numFmtId="16" fontId="89" fillId="0" borderId="31" xfId="0" applyNumberFormat="1" applyFont="1" applyBorder="1" applyAlignment="1">
      <alignment horizontal="center" wrapText="1"/>
    </xf>
    <xf numFmtId="166" fontId="102" fillId="0" borderId="31" xfId="0" applyNumberFormat="1" applyFont="1" applyFill="1" applyBorder="1" applyAlignment="1">
      <alignment horizontal="center" vertical="center"/>
    </xf>
    <xf numFmtId="16" fontId="36" fillId="0" borderId="14" xfId="46" applyNumberFormat="1" applyFont="1" applyBorder="1" applyAlignment="1">
      <alignment vertical="center"/>
    </xf>
    <xf numFmtId="167" fontId="36" fillId="0" borderId="14" xfId="46" applyNumberFormat="1" applyFont="1" applyBorder="1" applyAlignment="1">
      <alignment vertical="center"/>
    </xf>
    <xf numFmtId="167" fontId="36" fillId="0" borderId="14" xfId="46" applyNumberFormat="1" applyFont="1" applyFill="1" applyBorder="1" applyAlignment="1"/>
    <xf numFmtId="16" fontId="106" fillId="0" borderId="14" xfId="46" applyNumberFormat="1" applyFont="1" applyBorder="1" applyAlignment="1">
      <alignment horizontal="left" wrapText="1"/>
    </xf>
  </cellXfs>
  <cellStyles count="162">
    <cellStyle name="20% - 强调文字颜色 1" xfId="28"/>
    <cellStyle name="20% - 强调文字颜色 2" xfId="18"/>
    <cellStyle name="20% - 强调文字颜色 3" xfId="29"/>
    <cellStyle name="20% - 强调文字颜色 4" xfId="30"/>
    <cellStyle name="20% - 强调文字颜色 5" xfId="31"/>
    <cellStyle name="20% - 强调文字颜色 6" xfId="2"/>
    <cellStyle name="40% - 强调文字颜色 1" xfId="24"/>
    <cellStyle name="40% - 强调文字颜色 2" xfId="26"/>
    <cellStyle name="40% - 强调文字颜色 3" xfId="27"/>
    <cellStyle name="40% - 强调文字颜色 4" xfId="23"/>
    <cellStyle name="40% - 强调文字颜色 5" xfId="25"/>
    <cellStyle name="40% - 强调文字颜色 6" xfId="1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 2" xfId="153"/>
    <cellStyle name="Comma 2" xfId="39"/>
    <cellStyle name="Hyperlink" xfId="5" builtinId="8"/>
    <cellStyle name="Hyperlink 2" xfId="41"/>
    <cellStyle name="Normal" xfId="0" builtinId="0"/>
    <cellStyle name="Normal 17" xfId="141"/>
    <cellStyle name="Normal 18" xfId="142"/>
    <cellStyle name="Normal 18 2" xfId="143"/>
    <cellStyle name="Normal 2" xfId="42"/>
    <cellStyle name="Normal 2 2" xfId="43"/>
    <cellStyle name="Normal 2 3" xfId="154"/>
    <cellStyle name="Normal 2 4" xfId="144"/>
    <cellStyle name="Normal 3" xfId="44"/>
    <cellStyle name="Normal 3 2" xfId="152"/>
    <cellStyle name="Normal 81" xfId="145"/>
    <cellStyle name="Normal_EUROPE" xfId="45"/>
    <cellStyle name="Normal_HCM-PORT KELANG" xfId="138"/>
    <cellStyle name="Normal_MED" xfId="46"/>
    <cellStyle name="Normal_MED (1)" xfId="47"/>
    <cellStyle name="Normal_MED 2" xfId="139"/>
    <cellStyle name="Normal_PERSIAN GULF" xfId="48"/>
    <cellStyle name="Normal_Persian Gulf via HKG" xfId="49"/>
    <cellStyle name="Normal_Sheet1" xfId="6"/>
    <cellStyle name="Normal_SOUTH AFRICA" xfId="13"/>
    <cellStyle name="Normal_US WC &amp; Canada" xfId="51"/>
    <cellStyle name="normální 2" xfId="53"/>
    <cellStyle name="normální 2 2" xfId="50"/>
    <cellStyle name="normální 2 2 2" xfId="147"/>
    <cellStyle name="normální 2 3" xfId="148"/>
    <cellStyle name="normální 2_Xl0001353" xfId="54"/>
    <cellStyle name="normální_04Road" xfId="55"/>
    <cellStyle name="쉼표 [0] 2" xfId="155"/>
    <cellStyle name="쉼표 [0] 3" xfId="156"/>
    <cellStyle name="표준 2" xfId="157"/>
    <cellStyle name="표준 4" xfId="158"/>
    <cellStyle name="표준_LOOP 3 LR-2005(CEX)" xfId="56"/>
    <cellStyle name="一般_2008-10-28 Long Term Schedule CTS SVC" xfId="57"/>
    <cellStyle name="好" xfId="58"/>
    <cellStyle name="好_MED WB ARB 1st Quarter 2013" xfId="59"/>
    <cellStyle name="好_MED WB ARB 1st Quarter 2015" xfId="19"/>
    <cellStyle name="好_MED WB ARB 1st Quarter 2015v2" xfId="60"/>
    <cellStyle name="好_MED WB ARB 2nd Quarter 2014" xfId="7"/>
    <cellStyle name="好_MED WB ARB 2nd Quarter 2014V2" xfId="61"/>
    <cellStyle name="好_MED WB ARB 3rd Quarter 2013" xfId="62"/>
    <cellStyle name="好_MED WB ARB 4th Quarter 2013V1" xfId="63"/>
    <cellStyle name="好_NW EUR SVC Westbound RF Arbitraries 2nd Qtr 2014" xfId="64"/>
    <cellStyle name="好_NW EUR SVC Westbound RF Arbitraries 3rd Qtr 2013" xfId="65"/>
    <cellStyle name="好_NW EUR SVC Westbound RF Arbitraries 3rd Qtr 2014" xfId="66"/>
    <cellStyle name="好_NWE 2011 3rd qu WB ARB proposal" xfId="67"/>
    <cellStyle name="好_NWE 2011 4thQ WB ARB proposal" xfId="68"/>
    <cellStyle name="好_NWE WB ARB 1st Quarter 2013" xfId="69"/>
    <cellStyle name="好_NWE WB ARB 1st Quarter 2013V2" xfId="70"/>
    <cellStyle name="好_NWE WB ARB 1st Quarter 2014" xfId="14"/>
    <cellStyle name="好_NWE WB ARB 2nd Quarter 2012 proposals" xfId="71"/>
    <cellStyle name="好_NWE WB ARB 2nd Quarter 2013" xfId="52"/>
    <cellStyle name="好_NWE WB ARB 2nd Quarter 2013 V1" xfId="73"/>
    <cellStyle name="好_NWE WB ARB 2nd Quarter 2013 V4" xfId="74"/>
    <cellStyle name="好_NWE WB ARB 2nd Quarter 2014(20140529-20140630)" xfId="75"/>
    <cellStyle name="好_NWE WB ARB 2nd Quarter 2014v2" xfId="76"/>
    <cellStyle name="好_NWE WB ARB 2nd Quarter 2014v3 (1)" xfId="77"/>
    <cellStyle name="好_NWE WB ARB 3rd Quarter 2012" xfId="78"/>
    <cellStyle name="好_NWE WB ARB 3rd Quarter 2013" xfId="79"/>
    <cellStyle name="好_NWE WB ARB 3rd Quarter 2014" xfId="80"/>
    <cellStyle name="好_NWE WB ARB 4th Quarter 2012" xfId="81"/>
    <cellStyle name="好_NWE WB ARB 4th Quarter 2012 update" xfId="82"/>
    <cellStyle name="好_NWE WB ARB 4th Quarter 2013" xfId="83"/>
    <cellStyle name="好_NWE WB ARB 4th Quarter 2014" xfId="84"/>
    <cellStyle name="好_NWE WB ARB NOV 25-DEC 31 2011" xfId="17"/>
    <cellStyle name="好_NWE WB ARB Q1 2012" xfId="4"/>
    <cellStyle name="好_REVISED NWE WB ARB 3rd Quarter 2013" xfId="85"/>
    <cellStyle name="好_UPDATED NWE WB ARB 1st Quarter 2013" xfId="21"/>
    <cellStyle name="差" xfId="86"/>
    <cellStyle name="差_MED WB ARB 1st Quarter 2013" xfId="87"/>
    <cellStyle name="差_MED WB ARB 1st Quarter 2015" xfId="88"/>
    <cellStyle name="差_MED WB ARB 1st Quarter 2015v2" xfId="89"/>
    <cellStyle name="差_MED WB ARB 2nd Quarter 2014" xfId="91"/>
    <cellStyle name="差_MED WB ARB 2nd Quarter 2014V2" xfId="90"/>
    <cellStyle name="差_MED WB ARB 3rd Quarter 2013" xfId="92"/>
    <cellStyle name="差_MED WB ARB 4th Quarter 2013V1" xfId="93"/>
    <cellStyle name="差_NW EUR SVC Westbound RF Arbitraries 2nd Qtr 2014" xfId="94"/>
    <cellStyle name="差_NW EUR SVC Westbound RF Arbitraries 3rd Qtr 2013" xfId="16"/>
    <cellStyle name="差_NW EUR SVC Westbound RF Arbitraries 3rd Qtr 2014" xfId="95"/>
    <cellStyle name="差_NWE 2011 3rd qu WB ARB proposal" xfId="97"/>
    <cellStyle name="差_NWE 2011 4thQ WB ARB proposal" xfId="98"/>
    <cellStyle name="差_NWE WB ARB 1st Quarter 2013" xfId="99"/>
    <cellStyle name="差_NWE WB ARB 1st Quarter 2013V2" xfId="15"/>
    <cellStyle name="差_NWE WB ARB 1st Quarter 2014" xfId="100"/>
    <cellStyle name="差_NWE WB ARB 2nd Quarter 2012 proposals" xfId="101"/>
    <cellStyle name="差_NWE WB ARB 2nd Quarter 2013" xfId="102"/>
    <cellStyle name="差_NWE WB ARB 2nd Quarter 2013 V1" xfId="103"/>
    <cellStyle name="差_NWE WB ARB 2nd Quarter 2013 V4" xfId="72"/>
    <cellStyle name="差_NWE WB ARB 2nd Quarter 2014(20140529-20140630)" xfId="104"/>
    <cellStyle name="差_NWE WB ARB 2nd Quarter 2014v2" xfId="22"/>
    <cellStyle name="差_NWE WB ARB 2nd Quarter 2014v3 (1)" xfId="105"/>
    <cellStyle name="差_NWE WB ARB 3rd Quarter 2012" xfId="107"/>
    <cellStyle name="差_NWE WB ARB 3rd Quarter 2013" xfId="96"/>
    <cellStyle name="差_NWE WB ARB 3rd Quarter 2014" xfId="108"/>
    <cellStyle name="差_NWE WB ARB 4th Quarter 2012" xfId="109"/>
    <cellStyle name="差_NWE WB ARB 4th Quarter 2012 update" xfId="110"/>
    <cellStyle name="差_NWE WB ARB 4th Quarter 2013" xfId="111"/>
    <cellStyle name="差_NWE WB ARB 4th Quarter 2014" xfId="112"/>
    <cellStyle name="差_NWE WB ARB NOV 25-DEC 31 2011" xfId="113"/>
    <cellStyle name="差_NWE WB ARB Q1 2012" xfId="114"/>
    <cellStyle name="差_REVISED NWE WB ARB 3rd Quarter 2013" xfId="115"/>
    <cellStyle name="差_UPDATED NWE WB ARB 1st Quarter 2013" xfId="116"/>
    <cellStyle name="常规 2" xfId="8"/>
    <cellStyle name="常规 2 2" xfId="20"/>
    <cellStyle name="常规 2 2 2" xfId="149"/>
    <cellStyle name="常规 2 3" xfId="12"/>
    <cellStyle name="常规 2 3 2" xfId="140"/>
    <cellStyle name="常规 2_Xl0001226" xfId="117"/>
    <cellStyle name="常规 21" xfId="159"/>
    <cellStyle name="常规 21 2" xfId="160"/>
    <cellStyle name="常规 21 2 2 2" xfId="150"/>
    <cellStyle name="常规 3" xfId="118"/>
    <cellStyle name="常规 3 13" xfId="151"/>
    <cellStyle name="常规 3 2" xfId="146"/>
    <cellStyle name="常规 3 2 2 2" xfId="1"/>
    <cellStyle name="常规 3 3" xfId="161"/>
    <cellStyle name="常规 4" xfId="119"/>
    <cellStyle name="常规_AEN LTS(20071031) " xfId="120"/>
    <cellStyle name="常规_AWE LTS 090106 (2)" xfId="121"/>
    <cellStyle name="强调文字颜色 1" xfId="122"/>
    <cellStyle name="强调文字颜色 2" xfId="3"/>
    <cellStyle name="强调文字颜色 3" xfId="40"/>
    <cellStyle name="强调文字颜色 4" xfId="123"/>
    <cellStyle name="强调文字颜色 5" xfId="124"/>
    <cellStyle name="强调文字颜色 6" xfId="125"/>
    <cellStyle name="标题" xfId="126"/>
    <cellStyle name="标题 1" xfId="127"/>
    <cellStyle name="标题 2" xfId="128"/>
    <cellStyle name="标题 3" xfId="129"/>
    <cellStyle name="标题 4" xfId="38"/>
    <cellStyle name="标题_MED WB ARB 1st Quarter 2013" xfId="130"/>
    <cellStyle name="检查单元格" xfId="131"/>
    <cellStyle name="汇总" xfId="132"/>
    <cellStyle name="注释" xfId="133"/>
    <cellStyle name="解释性文本" xfId="106"/>
    <cellStyle name="警告文本" xfId="134"/>
    <cellStyle name="计算" xfId="10"/>
    <cellStyle name="输入" xfId="135"/>
    <cellStyle name="输出" xfId="136"/>
    <cellStyle name="适中" xfId="9"/>
    <cellStyle name="链接单元格" xfId="1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66"/>
      <color rgb="FF0099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="70" zoomScaleNormal="70" zoomScaleSheetLayoutView="70" workbookViewId="0">
      <selection activeCell="P14" sqref="P14"/>
    </sheetView>
  </sheetViews>
  <sheetFormatPr defaultColWidth="9" defaultRowHeight="18"/>
  <cols>
    <col min="1" max="1" width="17.625" style="23" customWidth="1"/>
    <col min="2" max="2" width="12.25" style="23" customWidth="1"/>
    <col min="3" max="5" width="9" style="23"/>
    <col min="6" max="6" width="20.25" style="23" customWidth="1"/>
    <col min="7" max="7" width="11.875" style="23" customWidth="1"/>
    <col min="8" max="8" width="0.25" style="23" customWidth="1"/>
    <col min="9" max="10" width="9" style="23" customWidth="1"/>
    <col min="11" max="11" width="24.1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497" t="s">
        <v>0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9" t="s">
        <v>69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217" t="s">
        <v>85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217" t="s">
        <v>84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83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70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217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217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217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218" t="s">
        <v>122</v>
      </c>
      <c r="C13" s="1"/>
      <c r="D13" s="1"/>
      <c r="E13" s="1"/>
    </row>
    <row r="14" spans="1:13" s="26" customFormat="1" ht="24" customHeight="1">
      <c r="A14" s="20"/>
      <c r="B14" s="218"/>
      <c r="C14" s="1"/>
      <c r="D14" s="1"/>
      <c r="E14" s="1"/>
    </row>
    <row r="15" spans="1:13" s="26" customFormat="1" ht="24" customHeight="1">
      <c r="A15" s="20"/>
      <c r="B15" s="218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3"/>
      <c r="J17" s="34"/>
      <c r="K17" s="35"/>
      <c r="L17" s="34"/>
      <c r="M17" s="34"/>
    </row>
    <row r="18" spans="1:13" s="8" customFormat="1" ht="18" customHeight="1">
      <c r="A18" s="24" t="s">
        <v>0</v>
      </c>
      <c r="B18" s="36"/>
      <c r="C18" s="37"/>
      <c r="D18" s="32"/>
      <c r="E18" s="4"/>
      <c r="F18" s="30"/>
      <c r="G18" s="5"/>
      <c r="H18" s="38"/>
      <c r="I18" s="39"/>
      <c r="J18" s="39"/>
      <c r="L18" s="40"/>
      <c r="M18" s="33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3"/>
      <c r="M19" s="33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3"/>
      <c r="M20" s="33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41"/>
    </row>
    <row r="22" spans="1:13" s="4" customFormat="1">
      <c r="A22" s="9"/>
      <c r="B22" s="42"/>
      <c r="D22" s="3"/>
      <c r="F22" s="3"/>
      <c r="G22" s="5"/>
      <c r="H22" s="9"/>
      <c r="I22" s="9"/>
      <c r="J22" s="33"/>
      <c r="L22" s="41"/>
    </row>
    <row r="23" spans="1:13" s="4" customFormat="1">
      <c r="B23" s="43"/>
      <c r="C23" s="44"/>
      <c r="D23" s="45"/>
      <c r="E23" s="45"/>
      <c r="F23" s="45"/>
      <c r="G23" s="45"/>
      <c r="H23" s="44"/>
      <c r="I23" s="44"/>
      <c r="K23" s="45"/>
      <c r="L23" s="18"/>
    </row>
    <row r="24" spans="1:13" s="4" customFormat="1">
      <c r="A24" s="45"/>
      <c r="B24" s="46"/>
      <c r="C24" s="10"/>
      <c r="D24" s="46"/>
      <c r="E24" s="10"/>
      <c r="F24" s="10"/>
      <c r="G24" s="47"/>
      <c r="H24" s="44"/>
      <c r="I24" s="45"/>
    </row>
    <row r="25" spans="1:13">
      <c r="B25" s="11"/>
      <c r="C25" s="11"/>
      <c r="D25" s="12"/>
      <c r="E25" s="13"/>
      <c r="F25" s="11"/>
      <c r="G25" s="14"/>
    </row>
    <row r="27" spans="1:13">
      <c r="B27" s="48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/>
    <hyperlink ref="B5" location="'RED SEA VIA SIN'!A1" display="RED SEA ( DJIBOUTI, JEDDAH, SOKHNA, AQABA, PORT SUDAN) VIA SINGAPORE"/>
    <hyperlink ref="B6" location="'Persian Gulf via SIN'!A1" display="PERSIAN GULF ( JEBEL ALI, DAMMAM, JUBAIL, SHARJAH, HAMAD, SOHAR, ABU DHABI, KUWAIT, AJMAN, BAHRAIN, UMM QASRR) VIA SINGAPORE"/>
    <hyperlink ref="B10" location="'Australia via SIN'!A1" display="AUSTRALIA (FREMANTLE,ADELAIDE, SYDNEY,MELBOURNE,BRISBANE) VIA SIN"/>
    <hyperlink ref="B11" location="'Australia via PKG'!A1" display="AUSTRALIA (FREMANTLE,ADELAIDE, SYDNEY,MELBOURNE,BRISBANE) VIA PKL"/>
    <hyperlink ref="B7" location="'Persian Gulf via PKL'!A1" display="PERSIAN GULF (JEBEL ALI , Umm Qasr North Port, Iraq) via PKL"/>
    <hyperlink ref="B13" location="'Australia Pacific Service'!A1" display="AUSTRALIA PACIFIC SERVICE (LAE, PORT MORESBY, TOWNSVILLE, DARWIN) VIA HKG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showGridLines="0" zoomScale="80" zoomScaleNormal="80" workbookViewId="0">
      <selection activeCell="D10" sqref="D10:F23"/>
    </sheetView>
  </sheetViews>
  <sheetFormatPr defaultColWidth="8" defaultRowHeight="14.25"/>
  <cols>
    <col min="1" max="1" width="17.625" style="106" customWidth="1"/>
    <col min="2" max="2" width="11.25" style="106" customWidth="1"/>
    <col min="3" max="3" width="8.625" style="106" customWidth="1"/>
    <col min="4" max="4" width="8" style="106" customWidth="1"/>
    <col min="5" max="5" width="5.375" style="106" customWidth="1"/>
    <col min="6" max="6" width="8.875" style="106" customWidth="1"/>
    <col min="7" max="7" width="31.125" style="124" bestFit="1" customWidth="1"/>
    <col min="8" max="8" width="18.25" style="376" customWidth="1"/>
    <col min="9" max="9" width="8.625" style="124" customWidth="1"/>
    <col min="10" max="10" width="7.5" style="124" bestFit="1" customWidth="1"/>
    <col min="11" max="11" width="10.125" style="142" bestFit="1" customWidth="1"/>
    <col min="12" max="12" width="7.625" style="124" bestFit="1" customWidth="1"/>
    <col min="13" max="13" width="15.875" style="124" bestFit="1" customWidth="1"/>
    <col min="14" max="14" width="9.5" style="124" bestFit="1" customWidth="1"/>
    <col min="15" max="15" width="7.5" style="124" bestFit="1" customWidth="1"/>
    <col min="16" max="16" width="10.875" style="124" customWidth="1"/>
    <col min="17" max="17" width="6.125" style="106" bestFit="1" customWidth="1"/>
    <col min="18" max="18" width="8" style="106"/>
    <col min="19" max="19" width="4.375" style="106" bestFit="1" customWidth="1"/>
    <col min="20" max="20" width="8" style="106"/>
    <col min="21" max="21" width="3.25" style="106" bestFit="1" customWidth="1"/>
    <col min="22" max="16384" width="8" style="106"/>
  </cols>
  <sheetData>
    <row r="1" spans="1:21" ht="18">
      <c r="A1" s="212"/>
      <c r="B1" s="498" t="s">
        <v>0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117"/>
    </row>
    <row r="2" spans="1:21" ht="18">
      <c r="A2" s="211"/>
      <c r="B2" s="499" t="s">
        <v>29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117"/>
    </row>
    <row r="3" spans="1:21" ht="18">
      <c r="A3" s="213"/>
      <c r="B3" s="500" t="s">
        <v>68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118"/>
    </row>
    <row r="4" spans="1:21" ht="18">
      <c r="A4" s="214"/>
      <c r="B4" s="501" t="s">
        <v>30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118"/>
    </row>
    <row r="5" spans="1:21" ht="18" customHeight="1">
      <c r="I5" s="106"/>
      <c r="J5" s="106"/>
      <c r="K5" s="106"/>
      <c r="L5" s="106"/>
      <c r="M5" s="106"/>
      <c r="N5" s="106"/>
      <c r="O5" s="106"/>
      <c r="P5" s="119"/>
    </row>
    <row r="6" spans="1:21" ht="15">
      <c r="A6" s="199" t="s">
        <v>10</v>
      </c>
      <c r="B6" s="120"/>
      <c r="C6" s="120"/>
      <c r="D6" s="120"/>
      <c r="E6" s="120"/>
      <c r="F6" s="120"/>
      <c r="G6" s="121"/>
      <c r="H6" s="377"/>
      <c r="I6" s="122"/>
      <c r="J6" s="122"/>
      <c r="K6" s="123"/>
      <c r="L6" s="122"/>
      <c r="M6" s="122"/>
      <c r="O6" s="125"/>
      <c r="P6" s="126"/>
    </row>
    <row r="7" spans="1:21" ht="15" customHeight="1">
      <c r="A7" s="505" t="s">
        <v>31</v>
      </c>
      <c r="B7" s="506"/>
      <c r="C7" s="517" t="s">
        <v>32</v>
      </c>
      <c r="D7" s="518"/>
      <c r="E7" s="519"/>
      <c r="F7" s="401" t="s">
        <v>12</v>
      </c>
      <c r="G7" s="505" t="s">
        <v>13</v>
      </c>
      <c r="H7" s="506"/>
      <c r="I7" s="402" t="s">
        <v>89</v>
      </c>
      <c r="J7" s="502" t="s">
        <v>66</v>
      </c>
      <c r="K7" s="503"/>
      <c r="L7" s="503"/>
      <c r="M7" s="503"/>
      <c r="N7" s="503"/>
      <c r="O7" s="503"/>
      <c r="P7" s="504"/>
      <c r="Q7" s="134"/>
    </row>
    <row r="8" spans="1:21" ht="15" customHeight="1">
      <c r="A8" s="507"/>
      <c r="B8" s="508"/>
      <c r="C8" s="513" t="s">
        <v>14</v>
      </c>
      <c r="D8" s="508" t="s">
        <v>15</v>
      </c>
      <c r="E8" s="396"/>
      <c r="F8" s="515" t="s">
        <v>16</v>
      </c>
      <c r="G8" s="507" t="s">
        <v>33</v>
      </c>
      <c r="H8" s="508"/>
      <c r="I8" s="511" t="s">
        <v>12</v>
      </c>
      <c r="J8" s="396" t="s">
        <v>34</v>
      </c>
      <c r="K8" s="396" t="s">
        <v>35</v>
      </c>
      <c r="L8" s="396" t="s">
        <v>36</v>
      </c>
      <c r="M8" s="396" t="s">
        <v>37</v>
      </c>
      <c r="N8" s="396" t="s">
        <v>38</v>
      </c>
      <c r="O8" s="396" t="s">
        <v>39</v>
      </c>
      <c r="P8" s="401" t="s">
        <v>67</v>
      </c>
    </row>
    <row r="9" spans="1:21" ht="15">
      <c r="A9" s="507"/>
      <c r="B9" s="508"/>
      <c r="C9" s="514"/>
      <c r="D9" s="510"/>
      <c r="E9" s="397"/>
      <c r="F9" s="516"/>
      <c r="G9" s="509"/>
      <c r="H9" s="510"/>
      <c r="I9" s="512"/>
      <c r="J9" s="397"/>
      <c r="K9" s="397" t="s">
        <v>40</v>
      </c>
      <c r="L9" s="397"/>
      <c r="M9" s="397" t="s">
        <v>41</v>
      </c>
      <c r="N9" s="397"/>
      <c r="O9" s="397"/>
      <c r="P9" s="398"/>
    </row>
    <row r="10" spans="1:21" s="127" customFormat="1" ht="15.75">
      <c r="A10" s="593" t="s">
        <v>177</v>
      </c>
      <c r="B10" s="594" t="s">
        <v>178</v>
      </c>
      <c r="C10" s="589"/>
      <c r="D10" s="608">
        <v>44382</v>
      </c>
      <c r="E10" s="609" t="s">
        <v>24</v>
      </c>
      <c r="F10" s="610">
        <f>D10+2</f>
        <v>44384</v>
      </c>
      <c r="G10" s="434" t="s">
        <v>93</v>
      </c>
      <c r="H10" s="389"/>
      <c r="I10" s="350"/>
      <c r="J10" s="350"/>
      <c r="K10" s="350">
        <f>I10+10</f>
        <v>10</v>
      </c>
      <c r="L10" s="350"/>
      <c r="M10" s="350">
        <f>I10+17</f>
        <v>17</v>
      </c>
      <c r="N10" s="350">
        <f>I10+13</f>
        <v>13</v>
      </c>
      <c r="O10" s="350">
        <f>I10+15</f>
        <v>15</v>
      </c>
      <c r="P10" s="351"/>
      <c r="Q10" s="261" t="s">
        <v>75</v>
      </c>
      <c r="R10" s="317"/>
      <c r="S10" s="318"/>
      <c r="T10" s="317"/>
      <c r="U10" s="317"/>
    </row>
    <row r="11" spans="1:21" s="127" customFormat="1" ht="15.75">
      <c r="A11" s="587" t="s">
        <v>125</v>
      </c>
      <c r="B11" s="595" t="s">
        <v>133</v>
      </c>
      <c r="C11" s="589"/>
      <c r="D11" s="454">
        <v>44381</v>
      </c>
      <c r="E11" s="455" t="s">
        <v>23</v>
      </c>
      <c r="F11" s="455">
        <f>D11+2</f>
        <v>44383</v>
      </c>
      <c r="G11" s="434"/>
      <c r="H11" s="605"/>
      <c r="I11" s="606"/>
      <c r="J11" s="606"/>
      <c r="K11" s="606"/>
      <c r="L11" s="606"/>
      <c r="M11" s="606"/>
      <c r="N11" s="606"/>
      <c r="O11" s="606"/>
      <c r="P11" s="600"/>
      <c r="Q11" s="261"/>
      <c r="R11" s="317"/>
      <c r="S11" s="318"/>
      <c r="T11" s="317"/>
      <c r="U11" s="317"/>
    </row>
    <row r="12" spans="1:21" s="127" customFormat="1" ht="15.75">
      <c r="A12" s="588" t="s">
        <v>185</v>
      </c>
      <c r="B12" s="596" t="s">
        <v>179</v>
      </c>
      <c r="C12" s="493"/>
      <c r="D12" s="227">
        <v>44381</v>
      </c>
      <c r="E12" s="227" t="s">
        <v>23</v>
      </c>
      <c r="F12" s="227">
        <f>D12+2</f>
        <v>44383</v>
      </c>
      <c r="G12" s="386" t="s">
        <v>171</v>
      </c>
      <c r="H12" s="378" t="s">
        <v>172</v>
      </c>
      <c r="I12" s="334">
        <v>44386</v>
      </c>
      <c r="J12" s="334">
        <f>I12+17</f>
        <v>44403</v>
      </c>
      <c r="K12" s="334">
        <f t="shared" ref="K12:K17" si="0">I12+10</f>
        <v>44396</v>
      </c>
      <c r="L12" s="334">
        <f>I12+13</f>
        <v>44399</v>
      </c>
      <c r="M12" s="334" t="s">
        <v>42</v>
      </c>
      <c r="N12" s="334">
        <f>I12+14</f>
        <v>44400</v>
      </c>
      <c r="O12" s="334" t="s">
        <v>42</v>
      </c>
      <c r="P12" s="335">
        <f>I12+12</f>
        <v>44398</v>
      </c>
      <c r="Q12" s="128" t="s">
        <v>76</v>
      </c>
      <c r="R12" s="317"/>
      <c r="S12" s="317"/>
      <c r="T12" s="317"/>
      <c r="U12" s="317"/>
    </row>
    <row r="13" spans="1:21" s="127" customFormat="1" ht="15.75">
      <c r="A13" s="597" t="s">
        <v>88</v>
      </c>
      <c r="B13" s="598" t="s">
        <v>139</v>
      </c>
      <c r="C13" s="494" t="s">
        <v>42</v>
      </c>
      <c r="D13" s="238">
        <v>44382</v>
      </c>
      <c r="E13" s="229" t="s">
        <v>24</v>
      </c>
      <c r="F13" s="243">
        <f>D13+2</f>
        <v>44384</v>
      </c>
      <c r="G13" s="387" t="s">
        <v>152</v>
      </c>
      <c r="H13" s="388" t="s">
        <v>151</v>
      </c>
      <c r="I13" s="348">
        <v>44386</v>
      </c>
      <c r="J13" s="348" t="s">
        <v>42</v>
      </c>
      <c r="K13" s="348">
        <f t="shared" si="0"/>
        <v>44396</v>
      </c>
      <c r="L13" s="348" t="s">
        <v>42</v>
      </c>
      <c r="M13" s="348">
        <f>I13+12</f>
        <v>44398</v>
      </c>
      <c r="N13" s="348">
        <f>I13+15</f>
        <v>44401</v>
      </c>
      <c r="O13" s="348" t="s">
        <v>42</v>
      </c>
      <c r="P13" s="349" t="s">
        <v>42</v>
      </c>
      <c r="Q13" s="260" t="s">
        <v>77</v>
      </c>
      <c r="R13" s="318"/>
      <c r="S13" s="319"/>
      <c r="T13" s="317"/>
    </row>
    <row r="14" spans="1:21" s="127" customFormat="1" ht="15">
      <c r="A14" s="593" t="s">
        <v>177</v>
      </c>
      <c r="B14" s="594" t="s">
        <v>180</v>
      </c>
      <c r="C14" s="492"/>
      <c r="D14" s="611">
        <f>D10+7</f>
        <v>44389</v>
      </c>
      <c r="E14" s="612" t="s">
        <v>87</v>
      </c>
      <c r="F14" s="613">
        <f>D14+2</f>
        <v>44391</v>
      </c>
      <c r="G14" s="434" t="s">
        <v>93</v>
      </c>
      <c r="H14" s="389"/>
      <c r="I14" s="350"/>
      <c r="J14" s="350"/>
      <c r="K14" s="350">
        <f t="shared" si="0"/>
        <v>10</v>
      </c>
      <c r="L14" s="350"/>
      <c r="M14" s="350">
        <f>I14+10</f>
        <v>10</v>
      </c>
      <c r="N14" s="350">
        <f>I14+13</f>
        <v>13</v>
      </c>
      <c r="O14" s="350">
        <f>I14+15</f>
        <v>15</v>
      </c>
      <c r="P14" s="351"/>
      <c r="Q14" s="130"/>
    </row>
    <row r="15" spans="1:21" s="127" customFormat="1" ht="15">
      <c r="A15" s="601" t="s">
        <v>86</v>
      </c>
      <c r="B15" s="602" t="s">
        <v>181</v>
      </c>
      <c r="C15" s="493" t="s">
        <v>42</v>
      </c>
      <c r="D15" s="454">
        <f>D12+7</f>
        <v>44388</v>
      </c>
      <c r="E15" s="455" t="s">
        <v>23</v>
      </c>
      <c r="F15" s="456">
        <f>D15+2</f>
        <v>44390</v>
      </c>
      <c r="G15" s="386" t="s">
        <v>124</v>
      </c>
      <c r="H15" s="403"/>
      <c r="I15" s="334"/>
      <c r="J15" s="334">
        <f>I15+17</f>
        <v>17</v>
      </c>
      <c r="K15" s="334">
        <f t="shared" si="0"/>
        <v>10</v>
      </c>
      <c r="L15" s="334">
        <f>I15+13</f>
        <v>13</v>
      </c>
      <c r="M15" s="334" t="s">
        <v>42</v>
      </c>
      <c r="N15" s="334">
        <f>I15+14</f>
        <v>14</v>
      </c>
      <c r="O15" s="334" t="s">
        <v>42</v>
      </c>
      <c r="P15" s="335">
        <f>I15+12</f>
        <v>12</v>
      </c>
      <c r="Q15" s="128"/>
    </row>
    <row r="16" spans="1:21" s="127" customFormat="1" ht="15">
      <c r="A16" s="588" t="s">
        <v>131</v>
      </c>
      <c r="B16" s="596" t="s">
        <v>179</v>
      </c>
      <c r="C16" s="493"/>
      <c r="D16" s="227">
        <v>44395</v>
      </c>
      <c r="E16" s="231" t="s">
        <v>23</v>
      </c>
      <c r="F16" s="614">
        <f>D16+2</f>
        <v>44397</v>
      </c>
      <c r="G16" s="386"/>
      <c r="H16" s="403"/>
      <c r="I16" s="334"/>
      <c r="J16" s="334"/>
      <c r="K16" s="334"/>
      <c r="L16" s="334"/>
      <c r="M16" s="334"/>
      <c r="N16" s="334"/>
      <c r="O16" s="334"/>
      <c r="P16" s="600"/>
      <c r="Q16" s="128"/>
    </row>
    <row r="17" spans="1:36" s="127" customFormat="1" ht="15">
      <c r="A17" s="603" t="s">
        <v>96</v>
      </c>
      <c r="B17" s="604" t="s">
        <v>168</v>
      </c>
      <c r="C17" s="494" t="s">
        <v>42</v>
      </c>
      <c r="D17" s="238">
        <f>D13+7</f>
        <v>44389</v>
      </c>
      <c r="E17" s="229" t="s">
        <v>24</v>
      </c>
      <c r="F17" s="243">
        <f>D17+2</f>
        <v>44391</v>
      </c>
      <c r="G17" s="387" t="s">
        <v>153</v>
      </c>
      <c r="H17" s="388" t="s">
        <v>154</v>
      </c>
      <c r="I17" s="348">
        <f t="shared" ref="I17" si="1">I13+7</f>
        <v>44393</v>
      </c>
      <c r="J17" s="348" t="s">
        <v>42</v>
      </c>
      <c r="K17" s="348">
        <f t="shared" si="0"/>
        <v>44403</v>
      </c>
      <c r="L17" s="348" t="s">
        <v>42</v>
      </c>
      <c r="M17" s="348">
        <f>I17+12</f>
        <v>44405</v>
      </c>
      <c r="N17" s="348">
        <f>I17+15</f>
        <v>44408</v>
      </c>
      <c r="O17" s="348" t="s">
        <v>42</v>
      </c>
      <c r="P17" s="349" t="s">
        <v>42</v>
      </c>
      <c r="Q17" s="129"/>
    </row>
    <row r="18" spans="1:36" s="127" customFormat="1" ht="15">
      <c r="A18" s="593" t="s">
        <v>177</v>
      </c>
      <c r="B18" s="594" t="s">
        <v>182</v>
      </c>
      <c r="C18" s="492"/>
      <c r="D18" s="615">
        <f>D14+7</f>
        <v>44396</v>
      </c>
      <c r="E18" s="612" t="s">
        <v>24</v>
      </c>
      <c r="F18" s="613">
        <f>D18+2</f>
        <v>44398</v>
      </c>
      <c r="G18" s="434" t="s">
        <v>123</v>
      </c>
      <c r="H18" s="389" t="s">
        <v>150</v>
      </c>
      <c r="I18" s="350">
        <v>44400</v>
      </c>
      <c r="J18" s="350" t="s">
        <v>42</v>
      </c>
      <c r="K18" s="350">
        <f t="shared" ref="K18:K23" si="2">I18+10</f>
        <v>44410</v>
      </c>
      <c r="L18" s="350"/>
      <c r="M18" s="350">
        <f>I18+10</f>
        <v>44410</v>
      </c>
      <c r="N18" s="350">
        <f>I18+13</f>
        <v>44413</v>
      </c>
      <c r="O18" s="350">
        <f>I18+15</f>
        <v>44415</v>
      </c>
      <c r="P18" s="351"/>
      <c r="Q18" s="130"/>
    </row>
    <row r="19" spans="1:36" s="127" customFormat="1" ht="18.75" customHeight="1">
      <c r="A19" s="587" t="s">
        <v>183</v>
      </c>
      <c r="B19" s="595" t="s">
        <v>184</v>
      </c>
      <c r="C19" s="493" t="s">
        <v>42</v>
      </c>
      <c r="D19" s="454">
        <f>D15+7</f>
        <v>44395</v>
      </c>
      <c r="E19" s="455" t="s">
        <v>23</v>
      </c>
      <c r="F19" s="456">
        <f>D19+2</f>
        <v>44397</v>
      </c>
      <c r="G19" s="386" t="s">
        <v>124</v>
      </c>
      <c r="H19" s="616"/>
      <c r="I19" s="334"/>
      <c r="J19" s="600">
        <f>I19+17</f>
        <v>17</v>
      </c>
      <c r="K19" s="334">
        <f t="shared" si="2"/>
        <v>10</v>
      </c>
      <c r="L19" s="334">
        <f>I19+13</f>
        <v>13</v>
      </c>
      <c r="M19" s="334"/>
      <c r="N19" s="334">
        <f>I19+14</f>
        <v>14</v>
      </c>
      <c r="O19" s="334"/>
      <c r="P19" s="335">
        <f>I19+12</f>
        <v>12</v>
      </c>
      <c r="Q19" s="128"/>
    </row>
    <row r="20" spans="1:36" s="127" customFormat="1" ht="15.75" customHeight="1">
      <c r="A20" s="597" t="s">
        <v>88</v>
      </c>
      <c r="B20" s="598" t="s">
        <v>169</v>
      </c>
      <c r="C20" s="494" t="s">
        <v>42</v>
      </c>
      <c r="D20" s="238">
        <f>D17+7</f>
        <v>44396</v>
      </c>
      <c r="E20" s="229" t="s">
        <v>24</v>
      </c>
      <c r="F20" s="243">
        <f>D20+2</f>
        <v>44398</v>
      </c>
      <c r="G20" s="404" t="s">
        <v>124</v>
      </c>
      <c r="H20" s="388"/>
      <c r="I20" s="348"/>
      <c r="J20" s="348" t="s">
        <v>42</v>
      </c>
      <c r="K20" s="348">
        <f t="shared" si="2"/>
        <v>10</v>
      </c>
      <c r="L20" s="348" t="s">
        <v>42</v>
      </c>
      <c r="M20" s="348">
        <f>I20+12</f>
        <v>12</v>
      </c>
      <c r="N20" s="348">
        <f>I20+15</f>
        <v>15</v>
      </c>
      <c r="O20" s="348" t="s">
        <v>42</v>
      </c>
      <c r="P20" s="349" t="s">
        <v>42</v>
      </c>
      <c r="Q20" s="129"/>
    </row>
    <row r="21" spans="1:36" s="127" customFormat="1" ht="15">
      <c r="A21" s="495"/>
      <c r="B21" s="496"/>
      <c r="C21" s="228"/>
      <c r="D21" s="237" t="s">
        <v>42</v>
      </c>
      <c r="E21" s="230" t="s">
        <v>87</v>
      </c>
      <c r="F21" s="241" t="s">
        <v>170</v>
      </c>
      <c r="G21" s="434" t="s">
        <v>93</v>
      </c>
      <c r="H21" s="389"/>
      <c r="I21" s="350"/>
      <c r="J21" s="350" t="s">
        <v>42</v>
      </c>
      <c r="K21" s="350">
        <f t="shared" si="2"/>
        <v>10</v>
      </c>
      <c r="L21" s="350"/>
      <c r="M21" s="350">
        <f>I21+17</f>
        <v>17</v>
      </c>
      <c r="N21" s="350">
        <f>I21+13</f>
        <v>13</v>
      </c>
      <c r="O21" s="350">
        <f>I21+15</f>
        <v>15</v>
      </c>
      <c r="P21" s="351"/>
      <c r="Q21" s="130"/>
    </row>
    <row r="22" spans="1:36" s="127" customFormat="1" ht="21.75" customHeight="1">
      <c r="A22" s="587" t="s">
        <v>125</v>
      </c>
      <c r="B22" s="595" t="s">
        <v>169</v>
      </c>
      <c r="C22" s="239" t="s">
        <v>42</v>
      </c>
      <c r="D22" s="454">
        <f>D19+7</f>
        <v>44402</v>
      </c>
      <c r="E22" s="455" t="s">
        <v>23</v>
      </c>
      <c r="F22" s="456">
        <f>D22+2</f>
        <v>44404</v>
      </c>
      <c r="G22" s="458" t="s">
        <v>124</v>
      </c>
      <c r="H22" s="459"/>
      <c r="I22" s="334"/>
      <c r="J22" s="334">
        <f>I22+17</f>
        <v>17</v>
      </c>
      <c r="K22" s="334">
        <f t="shared" si="2"/>
        <v>10</v>
      </c>
      <c r="L22" s="334">
        <f>I22+13</f>
        <v>13</v>
      </c>
      <c r="M22" s="334" t="s">
        <v>42</v>
      </c>
      <c r="N22" s="334">
        <f>I22+14</f>
        <v>14</v>
      </c>
      <c r="O22" s="334" t="s">
        <v>42</v>
      </c>
      <c r="P22" s="335">
        <f>I22+12</f>
        <v>12</v>
      </c>
      <c r="Q22" s="128"/>
    </row>
    <row r="23" spans="1:36" s="127" customFormat="1" ht="15">
      <c r="A23" s="597" t="s">
        <v>96</v>
      </c>
      <c r="B23" s="598" t="s">
        <v>140</v>
      </c>
      <c r="C23" s="240" t="s">
        <v>42</v>
      </c>
      <c r="D23" s="238">
        <f>D20+7</f>
        <v>44403</v>
      </c>
      <c r="E23" s="229" t="s">
        <v>24</v>
      </c>
      <c r="F23" s="243">
        <f>D23+2</f>
        <v>44405</v>
      </c>
      <c r="G23" s="432" t="s">
        <v>124</v>
      </c>
      <c r="H23" s="385"/>
      <c r="I23" s="348"/>
      <c r="J23" s="348" t="s">
        <v>42</v>
      </c>
      <c r="K23" s="348">
        <f t="shared" si="2"/>
        <v>10</v>
      </c>
      <c r="L23" s="348" t="s">
        <v>42</v>
      </c>
      <c r="M23" s="348">
        <f>I23+12</f>
        <v>12</v>
      </c>
      <c r="N23" s="348">
        <f>I23+15</f>
        <v>15</v>
      </c>
      <c r="O23" s="348" t="s">
        <v>42</v>
      </c>
      <c r="P23" s="349" t="s">
        <v>42</v>
      </c>
      <c r="Q23" s="129"/>
    </row>
    <row r="24" spans="1:36" s="127" customFormat="1" ht="15">
      <c r="A24" s="467"/>
      <c r="B24" s="468"/>
      <c r="C24" s="417"/>
      <c r="D24" s="469"/>
      <c r="E24" s="110"/>
      <c r="F24" s="110"/>
      <c r="G24" s="474"/>
      <c r="H24" s="475"/>
      <c r="I24" s="476"/>
      <c r="J24" s="476"/>
      <c r="K24" s="476"/>
      <c r="L24" s="476"/>
      <c r="M24" s="476"/>
      <c r="N24" s="476"/>
      <c r="O24" s="476"/>
      <c r="P24" s="476"/>
      <c r="Q24" s="129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</row>
    <row r="25" spans="1:36" s="127" customFormat="1" ht="15">
      <c r="A25" s="108"/>
      <c r="B25" s="108"/>
      <c r="C25" s="109"/>
      <c r="D25" s="110"/>
      <c r="E25" s="108"/>
      <c r="F25" s="110"/>
      <c r="G25" s="111"/>
      <c r="H25" s="379"/>
      <c r="I25" s="112"/>
      <c r="J25" s="112"/>
      <c r="K25" s="112"/>
      <c r="L25" s="112"/>
      <c r="M25" s="112"/>
      <c r="N25" s="112"/>
      <c r="O25" s="112"/>
      <c r="P25" s="112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</row>
    <row r="26" spans="1:36" ht="15">
      <c r="A26" s="108"/>
      <c r="B26" s="108"/>
      <c r="C26" s="110"/>
      <c r="D26" s="110"/>
      <c r="E26" s="113"/>
      <c r="F26" s="110"/>
      <c r="G26" s="111"/>
      <c r="H26" s="379"/>
      <c r="I26" s="112"/>
      <c r="J26" s="112"/>
      <c r="K26" s="112"/>
      <c r="L26" s="112"/>
      <c r="M26" s="112"/>
      <c r="N26" s="112"/>
      <c r="O26" s="112"/>
      <c r="P26" s="76" t="s">
        <v>25</v>
      </c>
      <c r="Q26" s="127"/>
    </row>
    <row r="27" spans="1:36" ht="15">
      <c r="A27" s="82" t="s">
        <v>26</v>
      </c>
      <c r="B27" s="82"/>
      <c r="C27" s="135"/>
      <c r="D27" s="77"/>
      <c r="E27" s="80"/>
      <c r="F27" s="80"/>
      <c r="G27" s="136"/>
      <c r="H27" s="380"/>
      <c r="I27" s="92"/>
      <c r="J27" s="51"/>
      <c r="K27" s="84"/>
      <c r="L27" s="51"/>
      <c r="M27" s="51"/>
      <c r="N27" s="51"/>
      <c r="O27" s="51"/>
      <c r="P27" s="51"/>
    </row>
    <row r="28" spans="1:36" ht="15">
      <c r="A28" s="65" t="s">
        <v>92</v>
      </c>
      <c r="B28" s="81"/>
      <c r="C28" s="81"/>
      <c r="D28" s="93"/>
      <c r="E28" s="93"/>
      <c r="F28" s="93"/>
      <c r="G28" s="136"/>
      <c r="H28" s="380"/>
      <c r="I28" s="92"/>
      <c r="J28" s="51"/>
      <c r="K28" s="84"/>
      <c r="L28" s="51"/>
      <c r="M28" s="51"/>
      <c r="N28" s="51"/>
      <c r="O28" s="51"/>
      <c r="P28" s="51"/>
    </row>
    <row r="29" spans="1:36" ht="15">
      <c r="A29" s="66" t="s">
        <v>27</v>
      </c>
      <c r="B29" s="90"/>
      <c r="C29" s="90"/>
      <c r="D29" s="91"/>
      <c r="E29" s="91"/>
      <c r="F29" s="91"/>
      <c r="G29" s="136"/>
      <c r="H29" s="380"/>
      <c r="I29" s="92"/>
      <c r="J29" s="51"/>
      <c r="K29" s="84"/>
      <c r="L29" s="51"/>
      <c r="M29" s="51"/>
      <c r="N29" s="51"/>
      <c r="O29" s="51"/>
      <c r="P29" s="51"/>
    </row>
    <row r="30" spans="1:36" ht="15">
      <c r="A30" s="67" t="s">
        <v>28</v>
      </c>
      <c r="B30" s="85"/>
      <c r="C30" s="137"/>
      <c r="D30" s="86"/>
      <c r="E30" s="87"/>
      <c r="F30" s="87"/>
      <c r="G30" s="88"/>
      <c r="H30" s="381"/>
      <c r="I30" s="89"/>
      <c r="J30" s="51"/>
      <c r="K30" s="84"/>
      <c r="L30" s="51"/>
      <c r="M30" s="51"/>
      <c r="N30" s="51"/>
      <c r="O30" s="51"/>
      <c r="P30" s="51"/>
    </row>
    <row r="31" spans="1:36" ht="15">
      <c r="A31" s="138"/>
      <c r="B31" s="139"/>
      <c r="C31" s="139"/>
      <c r="D31" s="140"/>
      <c r="E31" s="87"/>
      <c r="F31" s="87"/>
      <c r="G31" s="97"/>
      <c r="H31" s="382"/>
      <c r="I31" s="83"/>
      <c r="J31" s="51"/>
      <c r="K31" s="84"/>
      <c r="L31" s="51"/>
      <c r="M31" s="51"/>
      <c r="N31" s="51"/>
      <c r="O31" s="51"/>
      <c r="P31" s="51"/>
    </row>
    <row r="32" spans="1:36" ht="15">
      <c r="A32" s="50" t="s">
        <v>71</v>
      </c>
      <c r="B32" s="98"/>
      <c r="C32" s="98"/>
      <c r="D32" s="99"/>
      <c r="E32" s="100"/>
      <c r="F32" s="101"/>
      <c r="G32" s="79"/>
      <c r="H32" s="383"/>
      <c r="I32" s="89"/>
      <c r="J32" s="51"/>
      <c r="K32" s="84"/>
      <c r="L32" s="51"/>
      <c r="M32" s="51"/>
      <c r="N32" s="51"/>
      <c r="O32" s="51"/>
      <c r="P32" s="51"/>
    </row>
    <row r="33" spans="1:16" ht="15">
      <c r="A33" s="50" t="s">
        <v>72</v>
      </c>
      <c r="B33" s="102"/>
      <c r="C33" s="141"/>
      <c r="D33" s="103"/>
      <c r="E33" s="104"/>
      <c r="F33" s="105"/>
      <c r="G33" s="88"/>
      <c r="H33" s="381"/>
      <c r="I33" s="83"/>
      <c r="J33" s="51"/>
      <c r="K33" s="84"/>
      <c r="L33" s="51"/>
      <c r="M33" s="51"/>
      <c r="N33" s="51"/>
      <c r="O33" s="51"/>
      <c r="P33" s="51"/>
    </row>
  </sheetData>
  <mergeCells count="13">
    <mergeCell ref="B1:P1"/>
    <mergeCell ref="B2:P2"/>
    <mergeCell ref="B3:P3"/>
    <mergeCell ref="B4:P4"/>
    <mergeCell ref="J7:P7"/>
    <mergeCell ref="A7:B9"/>
    <mergeCell ref="G8:H9"/>
    <mergeCell ref="I8:I9"/>
    <mergeCell ref="C8:C9"/>
    <mergeCell ref="D8:D9"/>
    <mergeCell ref="F8:F9"/>
    <mergeCell ref="C7:E7"/>
    <mergeCell ref="G7:H7"/>
  </mergeCells>
  <hyperlinks>
    <hyperlink ref="A6" location="MENU!A1" display="BACK TO MENU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showGridLines="0" zoomScale="80" zoomScaleNormal="80" workbookViewId="0">
      <selection activeCell="D9" sqref="D9:F22"/>
    </sheetView>
  </sheetViews>
  <sheetFormatPr defaultColWidth="8" defaultRowHeight="14.25"/>
  <cols>
    <col min="1" max="1" width="18.75" style="52" customWidth="1"/>
    <col min="2" max="2" width="12.625" style="52" customWidth="1"/>
    <col min="3" max="4" width="10.5" style="51" customWidth="1"/>
    <col min="5" max="5" width="6.5" style="51" customWidth="1"/>
    <col min="6" max="6" width="8.125" style="51" customWidth="1"/>
    <col min="7" max="7" width="33" style="375" bestFit="1" customWidth="1"/>
    <col min="8" max="8" width="13.75" style="52" bestFit="1" customWidth="1"/>
    <col min="9" max="9" width="7.5" style="51" bestFit="1" customWidth="1"/>
    <col min="10" max="14" width="14.5" style="51" customWidth="1"/>
    <col min="15" max="15" width="5.75" style="52" bestFit="1" customWidth="1"/>
    <col min="16" max="16" width="8" style="51"/>
    <col min="17" max="17" width="8" style="53"/>
    <col min="18" max="16384" width="8" style="51"/>
  </cols>
  <sheetData>
    <row r="2" spans="1:20" ht="18">
      <c r="A2" s="209"/>
      <c r="B2" s="520" t="s">
        <v>0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20" ht="18">
      <c r="A3" s="210"/>
      <c r="B3" s="521" t="s">
        <v>9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20" ht="18">
      <c r="B4" s="522" t="s">
        <v>11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</row>
    <row r="5" spans="1:20" ht="15">
      <c r="G5" s="68"/>
      <c r="H5" s="203"/>
    </row>
    <row r="6" spans="1:20" ht="15">
      <c r="A6" s="198" t="s">
        <v>10</v>
      </c>
      <c r="B6" s="69"/>
      <c r="C6" s="70"/>
      <c r="D6" s="70"/>
      <c r="E6" s="70"/>
      <c r="F6" s="70"/>
      <c r="G6" s="373"/>
      <c r="H6" s="69"/>
      <c r="I6" s="71"/>
      <c r="J6" s="70"/>
      <c r="K6" s="70"/>
      <c r="M6" s="72"/>
      <c r="N6" s="73"/>
    </row>
    <row r="7" spans="1:20" ht="15" customHeight="1">
      <c r="A7" s="525" t="s">
        <v>31</v>
      </c>
      <c r="B7" s="532"/>
      <c r="C7" s="529" t="s">
        <v>32</v>
      </c>
      <c r="D7" s="530"/>
      <c r="E7" s="531"/>
      <c r="F7" s="267" t="s">
        <v>12</v>
      </c>
      <c r="G7" s="526" t="s">
        <v>13</v>
      </c>
      <c r="H7" s="532"/>
      <c r="I7" s="400" t="s">
        <v>89</v>
      </c>
      <c r="J7" s="533" t="s">
        <v>12</v>
      </c>
      <c r="K7" s="534"/>
      <c r="L7" s="534"/>
      <c r="M7" s="534"/>
      <c r="N7" s="535"/>
      <c r="O7" s="270"/>
    </row>
    <row r="8" spans="1:20" ht="30">
      <c r="A8" s="527"/>
      <c r="B8" s="617"/>
      <c r="C8" s="265" t="s">
        <v>14</v>
      </c>
      <c r="D8" s="266" t="s">
        <v>15</v>
      </c>
      <c r="E8" s="264"/>
      <c r="F8" s="268" t="s">
        <v>16</v>
      </c>
      <c r="G8" s="523" t="s">
        <v>17</v>
      </c>
      <c r="H8" s="524"/>
      <c r="I8" s="271" t="s">
        <v>12</v>
      </c>
      <c r="J8" s="269" t="s">
        <v>18</v>
      </c>
      <c r="K8" s="269" t="s">
        <v>19</v>
      </c>
      <c r="L8" s="399" t="s">
        <v>20</v>
      </c>
      <c r="M8" s="269" t="s">
        <v>21</v>
      </c>
      <c r="N8" s="272" t="s">
        <v>22</v>
      </c>
      <c r="P8" s="317"/>
    </row>
    <row r="9" spans="1:20" ht="15.75">
      <c r="A9" s="593" t="s">
        <v>177</v>
      </c>
      <c r="B9" s="594" t="s">
        <v>178</v>
      </c>
      <c r="C9" s="393"/>
      <c r="D9" s="608">
        <v>44382</v>
      </c>
      <c r="E9" s="618" t="s">
        <v>24</v>
      </c>
      <c r="F9" s="342">
        <f>D9+2</f>
        <v>44384</v>
      </c>
      <c r="G9" s="464" t="s">
        <v>93</v>
      </c>
      <c r="H9" s="462"/>
      <c r="I9" s="460"/>
      <c r="J9" s="337"/>
      <c r="K9" s="337">
        <f>I9+11</f>
        <v>11</v>
      </c>
      <c r="L9" s="461">
        <f>I9+15</f>
        <v>15</v>
      </c>
      <c r="M9" s="337">
        <f>I9+18</f>
        <v>18</v>
      </c>
      <c r="N9" s="339">
        <f>K9+7</f>
        <v>18</v>
      </c>
      <c r="O9" s="273" t="s">
        <v>73</v>
      </c>
      <c r="P9" s="317"/>
      <c r="S9" s="317"/>
    </row>
    <row r="10" spans="1:20" ht="15.75">
      <c r="A10" s="587" t="s">
        <v>125</v>
      </c>
      <c r="B10" s="595" t="s">
        <v>133</v>
      </c>
      <c r="C10" s="239"/>
      <c r="D10" s="454">
        <v>44381</v>
      </c>
      <c r="E10" s="619" t="s">
        <v>23</v>
      </c>
      <c r="F10" s="456">
        <f>D10+2</f>
        <v>44383</v>
      </c>
      <c r="G10" s="457" t="s">
        <v>175</v>
      </c>
      <c r="H10" s="390" t="s">
        <v>176</v>
      </c>
      <c r="I10" s="465">
        <v>44384</v>
      </c>
      <c r="J10" s="352">
        <f>I10+9</f>
        <v>44393</v>
      </c>
      <c r="K10" s="352">
        <f>I10+13</f>
        <v>44397</v>
      </c>
      <c r="L10" s="245">
        <f>I10+17</f>
        <v>44401</v>
      </c>
      <c r="M10" s="253">
        <f>I10+20</f>
        <v>44404</v>
      </c>
      <c r="N10" s="353">
        <f>K10+7</f>
        <v>44404</v>
      </c>
      <c r="O10" s="204" t="s">
        <v>74</v>
      </c>
      <c r="P10" s="317"/>
      <c r="Q10" s="317"/>
      <c r="S10" s="317"/>
      <c r="T10" s="317"/>
    </row>
    <row r="11" spans="1:20" ht="15.75">
      <c r="A11" s="588" t="s">
        <v>185</v>
      </c>
      <c r="B11" s="596" t="s">
        <v>179</v>
      </c>
      <c r="C11" s="239"/>
      <c r="D11" s="227">
        <v>44381</v>
      </c>
      <c r="E11" s="621" t="s">
        <v>23</v>
      </c>
      <c r="F11" s="620">
        <f>D11+2</f>
        <v>44383</v>
      </c>
      <c r="G11" s="457"/>
      <c r="H11" s="390"/>
      <c r="I11" s="465"/>
      <c r="J11" s="352"/>
      <c r="K11" s="352"/>
      <c r="L11" s="245"/>
      <c r="M11" s="253"/>
      <c r="N11" s="353"/>
      <c r="O11" s="204"/>
      <c r="P11" s="317"/>
      <c r="Q11" s="317"/>
      <c r="S11" s="317"/>
      <c r="T11" s="317"/>
    </row>
    <row r="12" spans="1:20" ht="15">
      <c r="A12" s="597" t="s">
        <v>88</v>
      </c>
      <c r="B12" s="598" t="s">
        <v>139</v>
      </c>
      <c r="C12" s="240"/>
      <c r="D12" s="238">
        <v>44382</v>
      </c>
      <c r="E12" s="622" t="s">
        <v>24</v>
      </c>
      <c r="F12" s="243">
        <f>D12+2</f>
        <v>44384</v>
      </c>
      <c r="G12" s="463"/>
      <c r="H12" s="405"/>
      <c r="I12" s="354"/>
      <c r="J12" s="355"/>
      <c r="K12" s="355"/>
      <c r="L12" s="275"/>
      <c r="M12" s="276"/>
      <c r="N12" s="356"/>
    </row>
    <row r="13" spans="1:20" ht="15">
      <c r="A13" s="593" t="s">
        <v>177</v>
      </c>
      <c r="B13" s="594" t="s">
        <v>180</v>
      </c>
      <c r="C13" s="228"/>
      <c r="D13" s="611">
        <f>D9+7</f>
        <v>44389</v>
      </c>
      <c r="E13" s="624" t="s">
        <v>24</v>
      </c>
      <c r="F13" s="241">
        <f>C13+2</f>
        <v>2</v>
      </c>
      <c r="G13" s="464" t="s">
        <v>93</v>
      </c>
      <c r="H13" s="462"/>
      <c r="I13" s="460"/>
      <c r="J13" s="337"/>
      <c r="K13" s="337">
        <f>I13+11</f>
        <v>11</v>
      </c>
      <c r="L13" s="461">
        <f>I13+15</f>
        <v>15</v>
      </c>
      <c r="M13" s="337">
        <f>I13+18</f>
        <v>18</v>
      </c>
      <c r="N13" s="339">
        <f>K13+7</f>
        <v>18</v>
      </c>
      <c r="O13" s="273"/>
    </row>
    <row r="14" spans="1:20" ht="15">
      <c r="A14" s="601" t="s">
        <v>86</v>
      </c>
      <c r="B14" s="602" t="s">
        <v>181</v>
      </c>
      <c r="C14" s="239"/>
      <c r="D14" s="454">
        <f>D10+7</f>
        <v>44388</v>
      </c>
      <c r="E14" s="619" t="s">
        <v>23</v>
      </c>
      <c r="F14" s="456">
        <f>D14+2</f>
        <v>44390</v>
      </c>
      <c r="G14" s="434" t="s">
        <v>156</v>
      </c>
      <c r="H14" s="406" t="s">
        <v>157</v>
      </c>
      <c r="I14" s="433">
        <f>I10+7</f>
        <v>44391</v>
      </c>
      <c r="J14" s="352">
        <f>I14+9</f>
        <v>44400</v>
      </c>
      <c r="K14" s="352">
        <f>I14+13</f>
        <v>44404</v>
      </c>
      <c r="L14" s="245">
        <f>I14+17</f>
        <v>44408</v>
      </c>
      <c r="M14" s="253">
        <f>I14+20</f>
        <v>44411</v>
      </c>
      <c r="N14" s="353">
        <f>K14+7</f>
        <v>44411</v>
      </c>
      <c r="O14" s="274"/>
    </row>
    <row r="15" spans="1:20" ht="15">
      <c r="A15" s="588" t="s">
        <v>131</v>
      </c>
      <c r="B15" s="596" t="s">
        <v>179</v>
      </c>
      <c r="C15" s="239"/>
      <c r="D15" s="454">
        <f>D11+7</f>
        <v>44388</v>
      </c>
      <c r="E15" s="621" t="s">
        <v>23</v>
      </c>
      <c r="F15" s="599"/>
      <c r="G15" s="434"/>
      <c r="H15" s="406"/>
      <c r="I15" s="433"/>
      <c r="J15" s="352"/>
      <c r="K15" s="352"/>
      <c r="L15" s="245"/>
      <c r="M15" s="253"/>
      <c r="N15" s="353"/>
      <c r="O15" s="274"/>
    </row>
    <row r="16" spans="1:20" ht="15">
      <c r="A16" s="603" t="s">
        <v>96</v>
      </c>
      <c r="B16" s="604" t="s">
        <v>168</v>
      </c>
      <c r="C16" s="240"/>
      <c r="D16" s="238">
        <f>D12+7</f>
        <v>44389</v>
      </c>
      <c r="E16" s="622" t="s">
        <v>24</v>
      </c>
      <c r="F16" s="243">
        <f>D16+2</f>
        <v>44391</v>
      </c>
      <c r="G16" s="463"/>
      <c r="H16" s="405"/>
      <c r="I16" s="355"/>
      <c r="J16" s="355"/>
      <c r="K16" s="355"/>
      <c r="L16" s="275"/>
      <c r="M16" s="276"/>
      <c r="N16" s="356"/>
    </row>
    <row r="17" spans="1:15" s="53" customFormat="1" ht="15">
      <c r="A17" s="593" t="s">
        <v>177</v>
      </c>
      <c r="B17" s="594" t="s">
        <v>182</v>
      </c>
      <c r="C17" s="228"/>
      <c r="D17" s="615">
        <f>D13+7</f>
        <v>44396</v>
      </c>
      <c r="E17" s="624" t="s">
        <v>24</v>
      </c>
      <c r="F17" s="241">
        <f>C17+2</f>
        <v>2</v>
      </c>
      <c r="G17" s="464" t="s">
        <v>93</v>
      </c>
      <c r="H17" s="435"/>
      <c r="I17" s="436"/>
      <c r="J17" s="386"/>
      <c r="K17" s="436">
        <f>I17+11</f>
        <v>11</v>
      </c>
      <c r="L17" s="436">
        <f>I17+15</f>
        <v>15</v>
      </c>
      <c r="M17" s="436">
        <f>I17+18</f>
        <v>18</v>
      </c>
      <c r="N17" s="436">
        <f>K17+7</f>
        <v>18</v>
      </c>
      <c r="O17" s="273"/>
    </row>
    <row r="18" spans="1:15" s="53" customFormat="1" ht="15">
      <c r="A18" s="587" t="s">
        <v>183</v>
      </c>
      <c r="B18" s="595" t="s">
        <v>184</v>
      </c>
      <c r="C18" s="239"/>
      <c r="D18" s="454">
        <f>D14+7</f>
        <v>44395</v>
      </c>
      <c r="E18" s="455" t="s">
        <v>23</v>
      </c>
      <c r="F18" s="456">
        <f>D18+2</f>
        <v>44397</v>
      </c>
      <c r="G18" s="465" t="s">
        <v>142</v>
      </c>
      <c r="H18" s="466" t="s">
        <v>155</v>
      </c>
      <c r="I18" s="433">
        <f>I14+7</f>
        <v>44398</v>
      </c>
      <c r="J18" s="352">
        <f>I18+9</f>
        <v>44407</v>
      </c>
      <c r="K18" s="352">
        <f>I18+13</f>
        <v>44411</v>
      </c>
      <c r="L18" s="245">
        <f>I18+17</f>
        <v>44415</v>
      </c>
      <c r="M18" s="253">
        <f>I18+20</f>
        <v>44418</v>
      </c>
      <c r="N18" s="353">
        <f>K18+7</f>
        <v>44418</v>
      </c>
      <c r="O18" s="204"/>
    </row>
    <row r="19" spans="1:15" s="53" customFormat="1" ht="15">
      <c r="A19" s="597" t="s">
        <v>88</v>
      </c>
      <c r="B19" s="598" t="s">
        <v>169</v>
      </c>
      <c r="C19" s="240"/>
      <c r="D19" s="238">
        <f>D16+7</f>
        <v>44396</v>
      </c>
      <c r="E19" s="229" t="s">
        <v>24</v>
      </c>
      <c r="F19" s="243">
        <f>D19+2</f>
        <v>44398</v>
      </c>
      <c r="G19" s="463"/>
      <c r="H19" s="405"/>
      <c r="I19" s="354"/>
      <c r="J19" s="355"/>
      <c r="K19" s="355"/>
      <c r="L19" s="358"/>
      <c r="M19" s="355"/>
      <c r="N19" s="356"/>
      <c r="O19" s="54"/>
    </row>
    <row r="20" spans="1:15" s="53" customFormat="1" ht="15">
      <c r="A20" s="495"/>
      <c r="B20" s="496"/>
      <c r="C20" s="228"/>
      <c r="D20" s="237"/>
      <c r="E20" s="624" t="s">
        <v>24</v>
      </c>
      <c r="F20" s="241">
        <f>C20+2</f>
        <v>2</v>
      </c>
      <c r="G20" s="464" t="s">
        <v>173</v>
      </c>
      <c r="H20" s="435" t="s">
        <v>174</v>
      </c>
      <c r="I20" s="336">
        <v>44415</v>
      </c>
      <c r="J20" s="337"/>
      <c r="K20" s="337">
        <f>I20+11</f>
        <v>44426</v>
      </c>
      <c r="L20" s="338">
        <f>I20+15</f>
        <v>44430</v>
      </c>
      <c r="M20" s="337">
        <f>I20+18</f>
        <v>44433</v>
      </c>
      <c r="N20" s="339">
        <f>K20+7</f>
        <v>44433</v>
      </c>
      <c r="O20" s="273"/>
    </row>
    <row r="21" spans="1:15" s="53" customFormat="1" ht="15">
      <c r="A21" s="587" t="s">
        <v>125</v>
      </c>
      <c r="B21" s="595" t="s">
        <v>169</v>
      </c>
      <c r="C21" s="239"/>
      <c r="D21" s="454">
        <f>D18+7</f>
        <v>44402</v>
      </c>
      <c r="E21" s="455" t="s">
        <v>23</v>
      </c>
      <c r="F21" s="456">
        <f>D21+2</f>
        <v>44404</v>
      </c>
      <c r="G21" s="457" t="s">
        <v>141</v>
      </c>
      <c r="H21" s="390" t="s">
        <v>176</v>
      </c>
      <c r="I21" s="357">
        <f>I18+7</f>
        <v>44405</v>
      </c>
      <c r="J21" s="352">
        <f>I21+9</f>
        <v>44414</v>
      </c>
      <c r="K21" s="352">
        <f>I21+13</f>
        <v>44418</v>
      </c>
      <c r="L21" s="245">
        <f>I21+17</f>
        <v>44422</v>
      </c>
      <c r="M21" s="253">
        <f>I21+20</f>
        <v>44425</v>
      </c>
      <c r="N21" s="353">
        <f>K21+7</f>
        <v>44425</v>
      </c>
      <c r="O21" s="204"/>
    </row>
    <row r="22" spans="1:15" s="53" customFormat="1" ht="15">
      <c r="A22" s="597" t="s">
        <v>96</v>
      </c>
      <c r="B22" s="598" t="s">
        <v>140</v>
      </c>
      <c r="C22" s="240"/>
      <c r="D22" s="238">
        <f>D19+7</f>
        <v>44403</v>
      </c>
      <c r="E22" s="229" t="s">
        <v>24</v>
      </c>
      <c r="F22" s="243">
        <f>D22+2</f>
        <v>44405</v>
      </c>
      <c r="G22" s="463"/>
      <c r="H22" s="405"/>
      <c r="I22" s="354"/>
      <c r="J22" s="355"/>
      <c r="K22" s="355"/>
      <c r="L22" s="358"/>
      <c r="M22" s="355"/>
      <c r="N22" s="356"/>
      <c r="O22" s="54"/>
    </row>
    <row r="23" spans="1:15" s="53" customFormat="1" ht="15">
      <c r="A23" s="467"/>
      <c r="B23" s="468"/>
      <c r="C23" s="417"/>
      <c r="D23" s="469"/>
      <c r="E23" s="110"/>
      <c r="F23" s="110"/>
      <c r="G23" s="470"/>
      <c r="H23" s="471"/>
      <c r="I23" s="472"/>
      <c r="J23" s="472"/>
      <c r="K23" s="472"/>
      <c r="L23" s="473"/>
      <c r="M23" s="472"/>
      <c r="N23" s="473"/>
      <c r="O23" s="54"/>
    </row>
    <row r="24" spans="1:15" s="53" customFormat="1" ht="15">
      <c r="A24" s="467"/>
      <c r="B24" s="468"/>
      <c r="C24" s="417"/>
      <c r="D24" s="469"/>
      <c r="E24" s="110"/>
      <c r="F24" s="110"/>
      <c r="G24" s="470"/>
      <c r="H24" s="471"/>
      <c r="I24" s="472"/>
      <c r="J24" s="472"/>
      <c r="K24" s="472"/>
      <c r="L24" s="473"/>
      <c r="M24" s="472"/>
      <c r="N24" s="473"/>
      <c r="O24" s="54"/>
    </row>
    <row r="25" spans="1:15" ht="15">
      <c r="A25" s="74"/>
      <c r="B25" s="55"/>
      <c r="C25" s="56"/>
      <c r="D25" s="57"/>
      <c r="E25" s="58"/>
      <c r="F25" s="57"/>
      <c r="G25" s="374"/>
      <c r="H25" s="407"/>
      <c r="I25" s="59"/>
      <c r="J25" s="60"/>
      <c r="K25" s="60"/>
      <c r="L25" s="61"/>
      <c r="M25" s="62"/>
      <c r="N25" s="63"/>
    </row>
    <row r="26" spans="1:15">
      <c r="H26" s="408"/>
      <c r="L26" s="75"/>
      <c r="M26" s="75"/>
      <c r="N26" s="76" t="s">
        <v>25</v>
      </c>
    </row>
    <row r="27" spans="1:15" ht="15">
      <c r="A27" s="82" t="s">
        <v>26</v>
      </c>
      <c r="B27" s="82"/>
      <c r="C27" s="77"/>
      <c r="D27" s="77"/>
      <c r="E27" s="80"/>
      <c r="F27" s="80"/>
      <c r="G27" s="136"/>
      <c r="H27" s="380"/>
      <c r="I27" s="64"/>
      <c r="J27" s="84"/>
      <c r="K27" s="84"/>
    </row>
    <row r="28" spans="1:15" ht="15">
      <c r="A28" s="65" t="s">
        <v>92</v>
      </c>
      <c r="B28" s="85"/>
      <c r="C28" s="86"/>
      <c r="D28" s="86"/>
      <c r="E28" s="87"/>
      <c r="F28" s="87"/>
      <c r="G28" s="88"/>
      <c r="H28" s="381"/>
      <c r="I28" s="89"/>
      <c r="J28" s="84"/>
      <c r="K28" s="84"/>
    </row>
    <row r="29" spans="1:15" ht="15">
      <c r="A29" s="66" t="s">
        <v>27</v>
      </c>
      <c r="B29" s="90"/>
      <c r="C29" s="91"/>
      <c r="D29" s="91"/>
      <c r="E29" s="91"/>
      <c r="F29" s="91"/>
      <c r="G29" s="136"/>
      <c r="H29" s="380"/>
      <c r="I29" s="92"/>
      <c r="J29" s="84"/>
      <c r="K29" s="84"/>
    </row>
    <row r="30" spans="1:15" ht="15">
      <c r="A30" s="67" t="s">
        <v>28</v>
      </c>
      <c r="B30" s="81"/>
      <c r="C30" s="93"/>
      <c r="D30" s="93"/>
      <c r="E30" s="93"/>
      <c r="F30" s="93"/>
      <c r="G30" s="136"/>
      <c r="H30" s="380"/>
      <c r="I30" s="92"/>
      <c r="J30" s="84"/>
      <c r="K30" s="84"/>
    </row>
    <row r="31" spans="1:15" ht="15">
      <c r="A31" s="94"/>
      <c r="B31" s="95"/>
      <c r="C31" s="95"/>
      <c r="D31" s="96"/>
      <c r="E31" s="87"/>
      <c r="F31" s="87"/>
      <c r="G31" s="97"/>
      <c r="H31" s="382"/>
      <c r="I31" s="83"/>
      <c r="J31" s="84"/>
      <c r="K31" s="84"/>
    </row>
    <row r="32" spans="1:15" ht="15">
      <c r="A32" s="50" t="s">
        <v>71</v>
      </c>
      <c r="B32" s="98"/>
      <c r="C32" s="99"/>
      <c r="D32" s="99"/>
      <c r="E32" s="100"/>
      <c r="F32" s="101"/>
      <c r="G32" s="79"/>
      <c r="H32" s="383"/>
      <c r="I32" s="89"/>
      <c r="J32" s="84"/>
      <c r="K32" s="84"/>
    </row>
    <row r="33" spans="1:11" ht="15">
      <c r="A33" s="50" t="s">
        <v>72</v>
      </c>
      <c r="B33" s="102"/>
      <c r="C33" s="103"/>
      <c r="D33" s="103"/>
      <c r="E33" s="104"/>
      <c r="F33" s="105"/>
      <c r="G33" s="88"/>
      <c r="H33" s="381"/>
      <c r="I33" s="83"/>
      <c r="J33" s="84"/>
      <c r="K33" s="84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="80" zoomScaleNormal="80" workbookViewId="0">
      <selection activeCell="I13" sqref="I13"/>
    </sheetView>
  </sheetViews>
  <sheetFormatPr defaultColWidth="8" defaultRowHeight="14.25"/>
  <cols>
    <col min="1" max="1" width="20.125" style="158" customWidth="1"/>
    <col min="2" max="2" width="9.875" style="169" bestFit="1" customWidth="1"/>
    <col min="3" max="3" width="9.75" style="169" customWidth="1"/>
    <col min="4" max="4" width="8.5" style="223" customWidth="1"/>
    <col min="5" max="5" width="6.625" style="223" customWidth="1"/>
    <col min="6" max="6" width="9.875" style="223" customWidth="1"/>
    <col min="7" max="7" width="21.25" style="143" bestFit="1" customWidth="1"/>
    <col min="8" max="8" width="13.25" style="143" customWidth="1"/>
    <col min="9" max="9" width="10.75" style="154" bestFit="1" customWidth="1"/>
    <col min="10" max="10" width="15.625" style="154" customWidth="1"/>
    <col min="11" max="14" width="15.625" style="143" customWidth="1"/>
    <col min="15" max="15" width="8.25" style="143" customWidth="1"/>
    <col min="16" max="16" width="5" style="143" customWidth="1"/>
    <col min="17" max="17" width="6.875" style="143" customWidth="1"/>
    <col min="18" max="16384" width="8" style="143"/>
  </cols>
  <sheetData>
    <row r="1" spans="1:18" ht="18">
      <c r="A1" s="215"/>
      <c r="B1" s="536" t="s">
        <v>0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215"/>
    </row>
    <row r="2" spans="1:18" ht="18">
      <c r="A2" s="216"/>
      <c r="B2" s="537" t="s">
        <v>48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216"/>
    </row>
    <row r="3" spans="1:18" ht="1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8" ht="1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8" ht="15">
      <c r="A5" s="153"/>
      <c r="B5" s="148"/>
      <c r="C5" s="148"/>
      <c r="D5" s="219"/>
      <c r="E5" s="219"/>
      <c r="F5" s="219"/>
      <c r="G5" s="150"/>
      <c r="H5" s="150"/>
      <c r="I5" s="151"/>
      <c r="J5" s="151"/>
      <c r="K5" s="152"/>
    </row>
    <row r="6" spans="1:18" ht="15">
      <c r="A6" s="200" t="s">
        <v>10</v>
      </c>
      <c r="B6" s="148"/>
      <c r="C6" s="148"/>
      <c r="D6" s="219"/>
      <c r="E6" s="219"/>
      <c r="F6" s="219"/>
      <c r="M6" s="155"/>
      <c r="N6" s="156"/>
    </row>
    <row r="7" spans="1:18" ht="15">
      <c r="A7" s="525" t="s">
        <v>31</v>
      </c>
      <c r="B7" s="526"/>
      <c r="C7" s="529" t="s">
        <v>32</v>
      </c>
      <c r="D7" s="530"/>
      <c r="E7" s="531"/>
      <c r="F7" s="267" t="s">
        <v>12</v>
      </c>
      <c r="G7" s="525" t="s">
        <v>13</v>
      </c>
      <c r="H7" s="526"/>
      <c r="I7" s="249" t="s">
        <v>89</v>
      </c>
      <c r="J7" s="540" t="s">
        <v>12</v>
      </c>
      <c r="K7" s="540"/>
      <c r="L7" s="540"/>
      <c r="M7" s="540"/>
      <c r="N7" s="541"/>
    </row>
    <row r="8" spans="1:18" ht="30">
      <c r="A8" s="527"/>
      <c r="B8" s="528"/>
      <c r="C8" s="265" t="s">
        <v>14</v>
      </c>
      <c r="D8" s="266" t="s">
        <v>15</v>
      </c>
      <c r="E8" s="264"/>
      <c r="F8" s="268" t="s">
        <v>16</v>
      </c>
      <c r="G8" s="538" t="s">
        <v>17</v>
      </c>
      <c r="H8" s="539"/>
      <c r="I8" s="248" t="s">
        <v>12</v>
      </c>
      <c r="J8" s="250" t="s">
        <v>49</v>
      </c>
      <c r="K8" s="254" t="s">
        <v>50</v>
      </c>
      <c r="L8" s="258" t="s">
        <v>51</v>
      </c>
      <c r="M8" s="257" t="s">
        <v>52</v>
      </c>
      <c r="N8" s="257" t="s">
        <v>53</v>
      </c>
    </row>
    <row r="9" spans="1:18" ht="15.75">
      <c r="A9" s="593" t="s">
        <v>177</v>
      </c>
      <c r="B9" s="594" t="s">
        <v>178</v>
      </c>
      <c r="C9" s="393"/>
      <c r="D9" s="608">
        <v>44382</v>
      </c>
      <c r="E9" s="624" t="s">
        <v>24</v>
      </c>
      <c r="F9" s="610">
        <f>D9+2</f>
        <v>44384</v>
      </c>
      <c r="G9" s="430" t="s">
        <v>127</v>
      </c>
      <c r="H9" s="370" t="s">
        <v>160</v>
      </c>
      <c r="I9" s="246">
        <v>44385</v>
      </c>
      <c r="J9" s="251">
        <f>I9+12</f>
        <v>44397</v>
      </c>
      <c r="K9" s="251">
        <f>I9+14</f>
        <v>44399</v>
      </c>
      <c r="L9" s="255" t="s">
        <v>42</v>
      </c>
      <c r="M9" s="251">
        <f>I9+17</f>
        <v>44402</v>
      </c>
      <c r="N9" s="251">
        <f>I9+20</f>
        <v>44405</v>
      </c>
      <c r="O9" s="244" t="s">
        <v>80</v>
      </c>
      <c r="P9" s="317"/>
      <c r="Q9" s="317"/>
    </row>
    <row r="10" spans="1:18" ht="15.75">
      <c r="A10" s="587" t="s">
        <v>125</v>
      </c>
      <c r="B10" s="595" t="s">
        <v>133</v>
      </c>
      <c r="C10" s="239"/>
      <c r="D10" s="454">
        <v>44381</v>
      </c>
      <c r="E10" s="623" t="s">
        <v>23</v>
      </c>
      <c r="F10" s="242">
        <f>D10+2</f>
        <v>44383</v>
      </c>
      <c r="G10" s="452" t="s">
        <v>99</v>
      </c>
      <c r="H10" s="420" t="s">
        <v>148</v>
      </c>
      <c r="I10" s="421">
        <v>44388</v>
      </c>
      <c r="J10" s="422"/>
      <c r="K10" s="422"/>
      <c r="L10" s="423">
        <f>I10+7</f>
        <v>44395</v>
      </c>
      <c r="M10" s="422"/>
      <c r="N10" s="422"/>
      <c r="O10" s="424" t="s">
        <v>98</v>
      </c>
      <c r="P10" s="317"/>
      <c r="Q10" s="317"/>
    </row>
    <row r="11" spans="1:18" ht="15.75">
      <c r="A11" s="587"/>
      <c r="B11" s="595"/>
      <c r="C11" s="239"/>
      <c r="D11" s="454"/>
      <c r="E11" s="623"/>
      <c r="F11" s="614"/>
      <c r="G11" s="394" t="s">
        <v>136</v>
      </c>
      <c r="H11" s="361" t="s">
        <v>144</v>
      </c>
      <c r="I11" s="247">
        <v>44386</v>
      </c>
      <c r="J11" s="252">
        <f>I11+16</f>
        <v>44402</v>
      </c>
      <c r="K11" s="252">
        <f>I11+13</f>
        <v>44399</v>
      </c>
      <c r="L11" s="259" t="s">
        <v>42</v>
      </c>
      <c r="M11" s="252">
        <f>I11+11</f>
        <v>44397</v>
      </c>
      <c r="N11" s="239" t="s">
        <v>42</v>
      </c>
      <c r="O11" s="424"/>
      <c r="P11" s="317"/>
      <c r="Q11" s="317"/>
    </row>
    <row r="12" spans="1:18" ht="15.75">
      <c r="A12" s="588" t="s">
        <v>185</v>
      </c>
      <c r="B12" s="596" t="s">
        <v>179</v>
      </c>
      <c r="C12" s="239"/>
      <c r="D12" s="227">
        <v>44381</v>
      </c>
      <c r="E12" s="629" t="s">
        <v>23</v>
      </c>
      <c r="F12" s="242">
        <f>D12+2</f>
        <v>44383</v>
      </c>
      <c r="G12" s="360" t="s">
        <v>130</v>
      </c>
      <c r="H12" s="361" t="s">
        <v>162</v>
      </c>
      <c r="I12" s="247">
        <v>44386</v>
      </c>
      <c r="J12" s="252">
        <f>I12+16</f>
        <v>44402</v>
      </c>
      <c r="K12" s="252">
        <f>I12+13</f>
        <v>44399</v>
      </c>
      <c r="L12" s="259" t="s">
        <v>42</v>
      </c>
      <c r="M12" s="252">
        <f>I12+11</f>
        <v>44397</v>
      </c>
      <c r="N12" s="239" t="s">
        <v>42</v>
      </c>
      <c r="O12" s="157" t="s">
        <v>78</v>
      </c>
      <c r="P12" s="317"/>
      <c r="Q12" s="320"/>
      <c r="R12" s="317"/>
    </row>
    <row r="13" spans="1:18" ht="15">
      <c r="A13" s="597" t="s">
        <v>88</v>
      </c>
      <c r="B13" s="598" t="s">
        <v>139</v>
      </c>
      <c r="C13" s="240"/>
      <c r="D13" s="238">
        <v>44382</v>
      </c>
      <c r="E13" s="631" t="s">
        <v>24</v>
      </c>
      <c r="F13" s="243">
        <f>D13+2</f>
        <v>44384</v>
      </c>
      <c r="G13" s="453" t="s">
        <v>137</v>
      </c>
      <c r="H13" s="416" t="s">
        <v>163</v>
      </c>
      <c r="I13" s="352">
        <v>44385</v>
      </c>
      <c r="J13" s="239" t="s">
        <v>42</v>
      </c>
      <c r="K13" s="253">
        <f>I13+16</f>
        <v>44401</v>
      </c>
      <c r="L13" s="256">
        <f>I13+9</f>
        <v>44394</v>
      </c>
      <c r="M13" s="253">
        <f>I13+19</f>
        <v>44404</v>
      </c>
      <c r="N13" s="253">
        <f>I13+22</f>
        <v>44407</v>
      </c>
      <c r="O13" s="160" t="s">
        <v>79</v>
      </c>
      <c r="P13" s="318"/>
      <c r="Q13" s="318"/>
    </row>
    <row r="14" spans="1:18" ht="15">
      <c r="A14" s="593" t="s">
        <v>177</v>
      </c>
      <c r="B14" s="594" t="s">
        <v>180</v>
      </c>
      <c r="C14" s="228"/>
      <c r="D14" s="611">
        <f>D9+7</f>
        <v>44389</v>
      </c>
      <c r="E14" s="624" t="s">
        <v>24</v>
      </c>
      <c r="F14" s="610">
        <f>D14+2</f>
        <v>44391</v>
      </c>
      <c r="G14" s="430" t="s">
        <v>159</v>
      </c>
      <c r="H14" s="370" t="s">
        <v>161</v>
      </c>
      <c r="I14" s="246">
        <v>44394</v>
      </c>
      <c r="J14" s="251">
        <f>I14+12</f>
        <v>44406</v>
      </c>
      <c r="K14" s="251">
        <f>I14+14</f>
        <v>44408</v>
      </c>
      <c r="L14" s="255" t="s">
        <v>42</v>
      </c>
      <c r="M14" s="251">
        <f>I14+17</f>
        <v>44411</v>
      </c>
      <c r="N14" s="251">
        <f>I14+20</f>
        <v>44414</v>
      </c>
      <c r="O14" s="157"/>
      <c r="P14" s="158"/>
      <c r="Q14" s="159"/>
    </row>
    <row r="15" spans="1:18" ht="15">
      <c r="A15" s="601" t="s">
        <v>86</v>
      </c>
      <c r="B15" s="602" t="s">
        <v>181</v>
      </c>
      <c r="C15" s="427"/>
      <c r="D15" s="454">
        <f>D10+7</f>
        <v>44388</v>
      </c>
      <c r="E15" s="623" t="s">
        <v>23</v>
      </c>
      <c r="F15" s="428">
        <f>D15+2</f>
        <v>44390</v>
      </c>
      <c r="G15" s="419" t="s">
        <v>128</v>
      </c>
      <c r="H15" s="420" t="s">
        <v>189</v>
      </c>
      <c r="I15" s="421">
        <v>44396</v>
      </c>
      <c r="J15" s="422"/>
      <c r="K15" s="422"/>
      <c r="L15" s="423">
        <f>I15+7</f>
        <v>44403</v>
      </c>
      <c r="M15" s="422"/>
      <c r="N15" s="422"/>
      <c r="O15" s="157"/>
      <c r="P15" s="158"/>
      <c r="Q15" s="159"/>
    </row>
    <row r="16" spans="1:18" ht="15">
      <c r="A16" s="588" t="s">
        <v>131</v>
      </c>
      <c r="B16" s="596" t="s">
        <v>179</v>
      </c>
      <c r="C16" s="239"/>
      <c r="D16" s="454">
        <f>D12+7</f>
        <v>44388</v>
      </c>
      <c r="E16" s="629" t="s">
        <v>23</v>
      </c>
      <c r="F16" s="242">
        <f>D16+2</f>
        <v>44390</v>
      </c>
      <c r="G16" s="360" t="s">
        <v>93</v>
      </c>
      <c r="H16" s="632"/>
      <c r="I16" s="247">
        <f>I11+7</f>
        <v>44393</v>
      </c>
      <c r="J16" s="252">
        <f>I16+16</f>
        <v>44409</v>
      </c>
      <c r="K16" s="252">
        <f>I16+13</f>
        <v>44406</v>
      </c>
      <c r="L16" s="259" t="s">
        <v>42</v>
      </c>
      <c r="M16" s="252">
        <f>I16+11</f>
        <v>44404</v>
      </c>
      <c r="N16" s="239" t="s">
        <v>42</v>
      </c>
      <c r="O16" s="160"/>
      <c r="P16" s="158"/>
      <c r="Q16" s="159"/>
    </row>
    <row r="17" spans="1:17" ht="15">
      <c r="A17" s="603" t="s">
        <v>96</v>
      </c>
      <c r="B17" s="604" t="s">
        <v>168</v>
      </c>
      <c r="C17" s="240"/>
      <c r="D17" s="627">
        <f>D13+7</f>
        <v>44389</v>
      </c>
      <c r="E17" s="631" t="s">
        <v>24</v>
      </c>
      <c r="F17" s="415">
        <f>D17+2</f>
        <v>44391</v>
      </c>
      <c r="G17" s="453" t="s">
        <v>138</v>
      </c>
      <c r="H17" s="416" t="s">
        <v>164</v>
      </c>
      <c r="I17" s="352">
        <v>44397</v>
      </c>
      <c r="J17" s="239" t="s">
        <v>42</v>
      </c>
      <c r="K17" s="253">
        <f>I17+16</f>
        <v>44413</v>
      </c>
      <c r="L17" s="256">
        <f>I17+9</f>
        <v>44406</v>
      </c>
      <c r="M17" s="253">
        <f>I17+19</f>
        <v>44416</v>
      </c>
      <c r="N17" s="253">
        <f>I17+22</f>
        <v>44419</v>
      </c>
      <c r="P17" s="158"/>
      <c r="Q17" s="159"/>
    </row>
    <row r="18" spans="1:17" ht="15">
      <c r="A18" s="391"/>
      <c r="B18" s="392"/>
      <c r="C18" s="228"/>
      <c r="D18" s="635"/>
      <c r="F18" s="241"/>
      <c r="G18" s="430" t="s">
        <v>94</v>
      </c>
      <c r="H18" s="637" t="s">
        <v>186</v>
      </c>
      <c r="I18" s="642">
        <v>44396</v>
      </c>
      <c r="J18" s="643">
        <f>I18+12</f>
        <v>44408</v>
      </c>
      <c r="K18" s="643">
        <f>I18+14</f>
        <v>44410</v>
      </c>
      <c r="L18" s="643"/>
      <c r="M18" s="643">
        <f>I18+17</f>
        <v>44413</v>
      </c>
      <c r="N18" s="644">
        <f>I18+20</f>
        <v>44416</v>
      </c>
      <c r="P18" s="54"/>
      <c r="Q18" s="159"/>
    </row>
    <row r="19" spans="1:17" ht="15">
      <c r="A19" s="634"/>
      <c r="B19" s="590"/>
      <c r="C19" s="428"/>
      <c r="D19" s="636"/>
      <c r="E19" s="630"/>
      <c r="F19" s="633"/>
      <c r="G19" s="638" t="s">
        <v>95</v>
      </c>
      <c r="H19" s="639" t="s">
        <v>187</v>
      </c>
      <c r="I19" s="646">
        <v>44399</v>
      </c>
      <c r="J19" s="646">
        <f>I19+12</f>
        <v>44411</v>
      </c>
      <c r="K19" s="646">
        <f>I19+14</f>
        <v>44413</v>
      </c>
      <c r="L19" s="646"/>
      <c r="M19" s="646">
        <f>I19+17</f>
        <v>44416</v>
      </c>
      <c r="N19" s="645">
        <f>I19+20</f>
        <v>44419</v>
      </c>
      <c r="P19" s="54"/>
      <c r="Q19" s="159"/>
    </row>
    <row r="20" spans="1:17" ht="15">
      <c r="A20" s="586" t="s">
        <v>177</v>
      </c>
      <c r="B20" s="607" t="s">
        <v>182</v>
      </c>
      <c r="C20" s="625"/>
      <c r="D20" s="608">
        <f>D15+7</f>
        <v>44395</v>
      </c>
      <c r="E20" s="630" t="s">
        <v>24</v>
      </c>
      <c r="F20" s="647">
        <f>D20+2</f>
        <v>44397</v>
      </c>
      <c r="G20" s="419" t="s">
        <v>99</v>
      </c>
      <c r="H20" s="420" t="s">
        <v>149</v>
      </c>
      <c r="I20" s="421">
        <v>44400</v>
      </c>
      <c r="J20" s="418"/>
      <c r="K20" s="418"/>
      <c r="L20" s="422">
        <f>I20+7</f>
        <v>44407</v>
      </c>
      <c r="M20" s="418"/>
      <c r="N20" s="640"/>
      <c r="P20" s="54"/>
      <c r="Q20" s="159"/>
    </row>
    <row r="21" spans="1:17" ht="15">
      <c r="A21" s="587" t="s">
        <v>183</v>
      </c>
      <c r="B21" s="595" t="s">
        <v>184</v>
      </c>
      <c r="C21" s="493"/>
      <c r="D21" s="454">
        <f>D16+7</f>
        <v>44395</v>
      </c>
      <c r="E21" s="623" t="s">
        <v>23</v>
      </c>
      <c r="F21" s="456">
        <f>D21+2</f>
        <v>44397</v>
      </c>
      <c r="G21" s="360" t="s">
        <v>129</v>
      </c>
      <c r="H21" s="361" t="s">
        <v>167</v>
      </c>
      <c r="I21" s="247">
        <v>44399</v>
      </c>
      <c r="J21" s="252">
        <f>I21+16</f>
        <v>44415</v>
      </c>
      <c r="K21" s="252">
        <f>I21+13</f>
        <v>44412</v>
      </c>
      <c r="L21" s="239" t="s">
        <v>42</v>
      </c>
      <c r="M21" s="252">
        <f>I21+11</f>
        <v>44410</v>
      </c>
      <c r="N21" s="493" t="s">
        <v>42</v>
      </c>
      <c r="O21" s="160"/>
      <c r="P21" s="54"/>
    </row>
    <row r="22" spans="1:17" ht="15">
      <c r="A22" s="587"/>
      <c r="B22" s="595"/>
      <c r="C22" s="493"/>
      <c r="D22" s="454"/>
      <c r="E22" s="629"/>
      <c r="F22" s="614"/>
      <c r="G22" s="360" t="s">
        <v>100</v>
      </c>
      <c r="H22" s="361" t="s">
        <v>143</v>
      </c>
      <c r="I22" s="247">
        <f>I16+7</f>
        <v>44400</v>
      </c>
      <c r="J22" s="252"/>
      <c r="K22" s="252"/>
      <c r="L22" s="239"/>
      <c r="M22" s="252"/>
      <c r="N22" s="493"/>
      <c r="O22" s="160"/>
      <c r="P22" s="54"/>
    </row>
    <row r="23" spans="1:17" ht="15">
      <c r="A23" s="597" t="s">
        <v>88</v>
      </c>
      <c r="B23" s="598" t="s">
        <v>169</v>
      </c>
      <c r="C23" s="494"/>
      <c r="D23" s="238">
        <v>44396</v>
      </c>
      <c r="E23" s="631" t="s">
        <v>24</v>
      </c>
      <c r="F23" s="243">
        <f>D23+2</f>
        <v>44398</v>
      </c>
      <c r="G23" s="431" t="s">
        <v>145</v>
      </c>
      <c r="H23" s="372" t="s">
        <v>193</v>
      </c>
      <c r="I23" s="345">
        <f>I17+7</f>
        <v>44404</v>
      </c>
      <c r="J23" s="240" t="s">
        <v>42</v>
      </c>
      <c r="K23" s="346">
        <f>I23+16</f>
        <v>44420</v>
      </c>
      <c r="L23" s="346">
        <f>I23+9</f>
        <v>44413</v>
      </c>
      <c r="M23" s="346">
        <f>I23+19</f>
        <v>44423</v>
      </c>
      <c r="N23" s="641">
        <f>I23+22</f>
        <v>44426</v>
      </c>
      <c r="O23" s="161"/>
      <c r="P23" s="54"/>
    </row>
    <row r="24" spans="1:17" ht="15">
      <c r="A24" s="591"/>
      <c r="B24" s="592"/>
      <c r="C24" s="228"/>
      <c r="D24" s="626"/>
      <c r="E24" s="630" t="s">
        <v>24</v>
      </c>
      <c r="F24" s="241"/>
      <c r="G24" s="369" t="s">
        <v>126</v>
      </c>
      <c r="H24" s="370" t="s">
        <v>188</v>
      </c>
      <c r="I24" s="246">
        <f>I19+7</f>
        <v>44406</v>
      </c>
      <c r="J24" s="251">
        <f>I24+12</f>
        <v>44418</v>
      </c>
      <c r="K24" s="251">
        <f>I24+14</f>
        <v>44420</v>
      </c>
      <c r="L24" s="255" t="s">
        <v>42</v>
      </c>
      <c r="M24" s="251">
        <f>I24+17</f>
        <v>44423</v>
      </c>
      <c r="N24" s="251">
        <f>I24+20</f>
        <v>44426</v>
      </c>
      <c r="O24" s="157"/>
      <c r="P24" s="54"/>
    </row>
    <row r="25" spans="1:17" ht="15">
      <c r="A25" s="425"/>
      <c r="B25" s="426"/>
      <c r="C25" s="428"/>
      <c r="D25" s="628"/>
      <c r="E25" s="623" t="s">
        <v>23</v>
      </c>
      <c r="F25" s="428"/>
      <c r="G25" s="419" t="s">
        <v>128</v>
      </c>
      <c r="H25" s="420" t="s">
        <v>190</v>
      </c>
      <c r="I25" s="421">
        <v>44408</v>
      </c>
      <c r="J25" s="418"/>
      <c r="K25" s="418"/>
      <c r="L25" s="423">
        <f>I25+7</f>
        <v>44415</v>
      </c>
      <c r="M25" s="418"/>
      <c r="N25" s="418"/>
      <c r="O25" s="157"/>
      <c r="P25" s="54"/>
    </row>
    <row r="26" spans="1:17" ht="15">
      <c r="A26" s="587" t="s">
        <v>125</v>
      </c>
      <c r="B26" s="595" t="s">
        <v>169</v>
      </c>
      <c r="C26" s="239"/>
      <c r="D26" s="454">
        <f>D21+7</f>
        <v>44402</v>
      </c>
      <c r="E26" s="629" t="s">
        <v>23</v>
      </c>
      <c r="F26" s="242">
        <f>D26+2</f>
        <v>44404</v>
      </c>
      <c r="G26" s="394" t="s">
        <v>191</v>
      </c>
      <c r="H26" s="361" t="s">
        <v>192</v>
      </c>
      <c r="I26" s="247">
        <v>44409</v>
      </c>
      <c r="J26" s="252">
        <f>I26+16</f>
        <v>44425</v>
      </c>
      <c r="K26" s="252">
        <f>I26+13</f>
        <v>44422</v>
      </c>
      <c r="L26" s="333" t="s">
        <v>42</v>
      </c>
      <c r="M26" s="252">
        <f>I26+11</f>
        <v>44420</v>
      </c>
      <c r="N26" s="239" t="s">
        <v>42</v>
      </c>
      <c r="O26" s="160"/>
      <c r="P26" s="54"/>
    </row>
    <row r="27" spans="1:17" ht="15">
      <c r="A27" s="597" t="s">
        <v>96</v>
      </c>
      <c r="B27" s="598" t="s">
        <v>140</v>
      </c>
      <c r="C27" s="240"/>
      <c r="D27" s="238">
        <v>44403</v>
      </c>
      <c r="E27" s="631" t="s">
        <v>24</v>
      </c>
      <c r="F27" s="243">
        <f>D27+2</f>
        <v>44405</v>
      </c>
      <c r="G27" s="371" t="s">
        <v>194</v>
      </c>
      <c r="H27" s="372" t="s">
        <v>195</v>
      </c>
      <c r="I27" s="345">
        <f>I23+7</f>
        <v>44411</v>
      </c>
      <c r="J27" s="240" t="s">
        <v>42</v>
      </c>
      <c r="K27" s="346">
        <f>I27+16</f>
        <v>44427</v>
      </c>
      <c r="L27" s="347">
        <f>I27+9</f>
        <v>44420</v>
      </c>
      <c r="M27" s="346">
        <f>I27+19</f>
        <v>44430</v>
      </c>
      <c r="N27" s="346">
        <f>I27+22</f>
        <v>44433</v>
      </c>
      <c r="O27" s="161"/>
      <c r="P27" s="54"/>
    </row>
    <row r="28" spans="1:17">
      <c r="A28" s="162"/>
      <c r="B28" s="162"/>
      <c r="C28" s="162"/>
      <c r="D28" s="163"/>
      <c r="E28" s="163"/>
      <c r="F28" s="163"/>
      <c r="G28" s="162"/>
      <c r="H28" s="162"/>
      <c r="I28" s="162"/>
      <c r="J28" s="164"/>
      <c r="K28" s="164"/>
      <c r="L28" s="164"/>
      <c r="M28" s="165"/>
      <c r="N28" s="166"/>
      <c r="O28" s="158"/>
      <c r="P28" s="158"/>
    </row>
    <row r="29" spans="1:17" ht="15">
      <c r="A29" s="167"/>
      <c r="B29" s="78"/>
      <c r="C29" s="168"/>
      <c r="D29" s="167"/>
      <c r="E29" s="167"/>
      <c r="F29" s="167"/>
      <c r="G29" s="134"/>
      <c r="H29" s="134"/>
      <c r="I29" s="143"/>
      <c r="J29" s="143"/>
      <c r="N29" s="76" t="s">
        <v>25</v>
      </c>
    </row>
    <row r="30" spans="1:17" ht="15">
      <c r="A30" s="82" t="s">
        <v>26</v>
      </c>
      <c r="B30" s="82"/>
      <c r="C30" s="135"/>
      <c r="D30" s="232"/>
      <c r="E30" s="220"/>
      <c r="F30" s="220"/>
      <c r="G30" s="83"/>
      <c r="H30" s="83"/>
      <c r="I30" s="92"/>
      <c r="J30" s="92"/>
      <c r="K30" s="84"/>
      <c r="N30" s="124"/>
      <c r="O30" s="124"/>
    </row>
    <row r="31" spans="1:17" ht="15">
      <c r="A31" s="65" t="s">
        <v>92</v>
      </c>
      <c r="B31" s="82"/>
      <c r="C31" s="135"/>
      <c r="D31" s="232"/>
      <c r="E31" s="220"/>
      <c r="F31" s="220"/>
      <c r="G31" s="83"/>
      <c r="H31" s="83"/>
      <c r="I31" s="92"/>
      <c r="J31" s="92"/>
      <c r="K31" s="84"/>
      <c r="N31" s="124"/>
      <c r="O31" s="124"/>
    </row>
    <row r="32" spans="1:17" ht="15">
      <c r="A32" s="66" t="s">
        <v>27</v>
      </c>
      <c r="B32" s="85"/>
      <c r="C32" s="137"/>
      <c r="D32" s="233"/>
      <c r="E32" s="221"/>
      <c r="F32" s="221"/>
      <c r="G32" s="88"/>
      <c r="H32" s="88"/>
      <c r="I32" s="89"/>
      <c r="J32" s="89"/>
      <c r="K32" s="84"/>
      <c r="N32" s="124"/>
      <c r="O32" s="124"/>
    </row>
    <row r="33" spans="1:15" ht="15">
      <c r="A33" s="67" t="s">
        <v>28</v>
      </c>
      <c r="B33" s="139"/>
      <c r="C33" s="139"/>
      <c r="D33" s="234"/>
      <c r="E33" s="221"/>
      <c r="F33" s="221"/>
      <c r="G33" s="97"/>
      <c r="H33" s="97"/>
      <c r="I33" s="83"/>
      <c r="J33" s="83"/>
      <c r="K33" s="84"/>
      <c r="N33" s="124"/>
      <c r="O33" s="124"/>
    </row>
    <row r="34" spans="1:15" ht="15">
      <c r="A34" s="94"/>
      <c r="B34" s="95"/>
      <c r="C34" s="95"/>
      <c r="D34" s="96"/>
      <c r="E34" s="224"/>
      <c r="F34" s="221"/>
      <c r="G34" s="97"/>
      <c r="H34" s="97"/>
      <c r="I34" s="83"/>
      <c r="J34" s="83"/>
      <c r="K34" s="84"/>
      <c r="N34" s="124"/>
      <c r="O34" s="124"/>
    </row>
    <row r="35" spans="1:15" ht="15">
      <c r="A35" s="50" t="s">
        <v>71</v>
      </c>
      <c r="B35" s="98"/>
      <c r="C35" s="98"/>
      <c r="D35" s="235"/>
      <c r="E35" s="225"/>
      <c r="F35" s="222"/>
      <c r="G35" s="79"/>
      <c r="H35" s="79"/>
      <c r="I35" s="89"/>
      <c r="J35" s="89"/>
      <c r="K35" s="84"/>
      <c r="N35" s="124"/>
      <c r="O35" s="124"/>
    </row>
    <row r="36" spans="1:15" ht="15">
      <c r="A36" s="50" t="s">
        <v>72</v>
      </c>
      <c r="B36" s="102"/>
      <c r="C36" s="141"/>
      <c r="D36" s="236"/>
      <c r="E36" s="226"/>
      <c r="F36" s="105"/>
      <c r="G36" s="88"/>
      <c r="H36" s="88"/>
      <c r="I36" s="83"/>
      <c r="J36" s="83"/>
      <c r="K36" s="84"/>
      <c r="N36" s="124"/>
      <c r="O36" s="124"/>
    </row>
    <row r="37" spans="1:15" ht="14.25" customHeight="1">
      <c r="A37" s="106"/>
      <c r="B37" s="106"/>
      <c r="C37" s="106"/>
      <c r="D37" s="124"/>
      <c r="E37" s="124"/>
      <c r="F37" s="124"/>
      <c r="G37" s="106"/>
      <c r="H37" s="106"/>
      <c r="I37" s="124"/>
      <c r="J37" s="124"/>
      <c r="K37" s="142"/>
      <c r="L37" s="124"/>
      <c r="M37" s="124"/>
      <c r="N37" s="124"/>
      <c r="O37" s="124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zoomScale="80" zoomScaleNormal="80" workbookViewId="0">
      <selection activeCell="A21" sqref="A21:B21"/>
    </sheetView>
  </sheetViews>
  <sheetFormatPr defaultColWidth="8" defaultRowHeight="14.25"/>
  <cols>
    <col min="1" max="1" width="20.375" style="178" customWidth="1"/>
    <col min="2" max="2" width="9.5" style="196" customWidth="1"/>
    <col min="3" max="3" width="12.625" style="196" bestFit="1" customWidth="1"/>
    <col min="4" max="4" width="9.125" style="197" customWidth="1"/>
    <col min="5" max="5" width="5.625" style="197" customWidth="1"/>
    <col min="6" max="6" width="8.625" style="197" customWidth="1"/>
    <col min="7" max="7" width="19.125" style="84" customWidth="1"/>
    <col min="8" max="8" width="9.5" style="178" customWidth="1"/>
    <col min="9" max="9" width="8.625" style="182" customWidth="1"/>
    <col min="10" max="10" width="12.625" style="84" customWidth="1"/>
    <col min="11" max="11" width="13.375" style="182" customWidth="1"/>
    <col min="12" max="12" width="15.125" style="182" customWidth="1"/>
    <col min="13" max="13" width="14.75" style="84" customWidth="1"/>
    <col min="14" max="14" width="13" style="84" customWidth="1"/>
    <col min="15" max="15" width="4.625" style="178" bestFit="1" customWidth="1"/>
    <col min="16" max="16384" width="8" style="84"/>
  </cols>
  <sheetData>
    <row r="1" spans="1:20" ht="18">
      <c r="A1" s="209"/>
      <c r="B1" s="520" t="s">
        <v>0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209"/>
    </row>
    <row r="2" spans="1:20" ht="18">
      <c r="A2" s="209"/>
      <c r="B2" s="542" t="s">
        <v>60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209"/>
    </row>
    <row r="3" spans="1:20" ht="15">
      <c r="A3" s="174"/>
      <c r="B3" s="175"/>
      <c r="C3" s="175"/>
      <c r="D3" s="176"/>
      <c r="E3" s="176"/>
      <c r="F3" s="176"/>
      <c r="G3" s="177"/>
      <c r="H3" s="363"/>
      <c r="I3" s="177"/>
      <c r="K3" s="177"/>
      <c r="L3" s="177"/>
    </row>
    <row r="4" spans="1:20" ht="15">
      <c r="B4" s="179"/>
      <c r="C4" s="179"/>
      <c r="D4" s="545"/>
      <c r="E4" s="545"/>
      <c r="F4" s="545"/>
      <c r="G4" s="545"/>
      <c r="H4" s="545"/>
      <c r="I4" s="545"/>
      <c r="J4" s="545"/>
      <c r="K4" s="545"/>
      <c r="L4" s="180"/>
    </row>
    <row r="5" spans="1:20" ht="21.75" customHeight="1">
      <c r="A5" s="84"/>
      <c r="B5" s="179"/>
      <c r="C5" s="179"/>
      <c r="D5" s="181"/>
      <c r="E5" s="181"/>
      <c r="F5" s="181"/>
      <c r="M5" s="183"/>
      <c r="N5" s="184"/>
    </row>
    <row r="6" spans="1:20" ht="21.75" customHeight="1">
      <c r="A6" s="201" t="s">
        <v>10</v>
      </c>
      <c r="B6" s="179"/>
      <c r="C6" s="179"/>
      <c r="D6" s="181"/>
      <c r="E6" s="181"/>
      <c r="F6" s="181"/>
      <c r="M6" s="183"/>
      <c r="N6" s="184"/>
    </row>
    <row r="7" spans="1:20" ht="29.25" customHeight="1">
      <c r="A7" s="525" t="s">
        <v>31</v>
      </c>
      <c r="B7" s="526"/>
      <c r="C7" s="529" t="s">
        <v>32</v>
      </c>
      <c r="D7" s="530"/>
      <c r="E7" s="531"/>
      <c r="F7" s="267" t="s">
        <v>12</v>
      </c>
      <c r="G7" s="543" t="s">
        <v>13</v>
      </c>
      <c r="H7" s="544"/>
      <c r="I7" s="331" t="s">
        <v>89</v>
      </c>
      <c r="J7" s="543" t="s">
        <v>12</v>
      </c>
      <c r="K7" s="544"/>
      <c r="L7" s="544"/>
      <c r="M7" s="544"/>
      <c r="N7" s="546"/>
    </row>
    <row r="8" spans="1:20" ht="30">
      <c r="A8" s="527"/>
      <c r="B8" s="528"/>
      <c r="C8" s="265" t="s">
        <v>14</v>
      </c>
      <c r="D8" s="266" t="s">
        <v>15</v>
      </c>
      <c r="E8" s="264"/>
      <c r="F8" s="268" t="s">
        <v>16</v>
      </c>
      <c r="G8" s="543" t="s">
        <v>17</v>
      </c>
      <c r="H8" s="544"/>
      <c r="I8" s="281" t="s">
        <v>12</v>
      </c>
      <c r="J8" s="289" t="s">
        <v>61</v>
      </c>
      <c r="K8" s="288" t="s">
        <v>62</v>
      </c>
      <c r="L8" s="289" t="s">
        <v>63</v>
      </c>
      <c r="M8" s="289" t="s">
        <v>64</v>
      </c>
      <c r="N8" s="291" t="s">
        <v>65</v>
      </c>
    </row>
    <row r="9" spans="1:20" ht="15" customHeight="1">
      <c r="A9" s="593" t="s">
        <v>177</v>
      </c>
      <c r="B9" s="594" t="s">
        <v>178</v>
      </c>
      <c r="C9" s="393"/>
      <c r="D9" s="608">
        <v>44382</v>
      </c>
      <c r="E9" s="609" t="s">
        <v>24</v>
      </c>
      <c r="F9" s="610">
        <f>D9+2</f>
        <v>44384</v>
      </c>
      <c r="G9" s="359"/>
      <c r="H9" s="366"/>
      <c r="I9" s="282"/>
      <c r="J9" s="282"/>
      <c r="K9" s="285"/>
      <c r="L9" s="282"/>
      <c r="M9" s="282"/>
      <c r="N9" s="292"/>
      <c r="O9" s="279"/>
    </row>
    <row r="10" spans="1:20" ht="15" customHeight="1">
      <c r="A10" s="587" t="s">
        <v>125</v>
      </c>
      <c r="B10" s="595" t="s">
        <v>133</v>
      </c>
      <c r="C10" s="239"/>
      <c r="D10" s="454">
        <v>44381</v>
      </c>
      <c r="E10" s="455" t="s">
        <v>23</v>
      </c>
      <c r="F10" s="455">
        <f>D10+2</f>
        <v>44383</v>
      </c>
      <c r="G10" s="360" t="s">
        <v>132</v>
      </c>
      <c r="H10" s="364">
        <v>197</v>
      </c>
      <c r="I10" s="283">
        <v>44392</v>
      </c>
      <c r="J10" s="283">
        <f>I10+15</f>
        <v>44407</v>
      </c>
      <c r="K10" s="286">
        <f>I10+19</f>
        <v>44411</v>
      </c>
      <c r="L10" s="283">
        <f>I10+20</f>
        <v>44412</v>
      </c>
      <c r="M10" s="283">
        <f>I10+22</f>
        <v>44414</v>
      </c>
      <c r="N10" s="293">
        <f>I10+23</f>
        <v>44415</v>
      </c>
      <c r="O10" s="279" t="s">
        <v>81</v>
      </c>
      <c r="P10" s="317"/>
      <c r="Q10" s="317"/>
      <c r="S10" s="317"/>
      <c r="T10" s="317"/>
    </row>
    <row r="11" spans="1:20" ht="15" customHeight="1">
      <c r="A11" s="588" t="s">
        <v>185</v>
      </c>
      <c r="B11" s="596" t="s">
        <v>179</v>
      </c>
      <c r="C11" s="239"/>
      <c r="D11" s="227">
        <v>44381</v>
      </c>
      <c r="E11" s="227" t="s">
        <v>23</v>
      </c>
      <c r="F11" s="227">
        <f>D11+2</f>
        <v>44383</v>
      </c>
      <c r="G11" s="394"/>
      <c r="H11" s="364"/>
      <c r="I11" s="283"/>
      <c r="J11" s="283"/>
      <c r="K11" s="286"/>
      <c r="L11" s="283"/>
      <c r="M11" s="283"/>
      <c r="N11" s="293"/>
      <c r="O11" s="279"/>
      <c r="P11" s="317"/>
      <c r="Q11" s="317"/>
      <c r="S11" s="317"/>
      <c r="T11" s="317"/>
    </row>
    <row r="12" spans="1:20" ht="15" customHeight="1">
      <c r="A12" s="597" t="s">
        <v>88</v>
      </c>
      <c r="B12" s="598" t="s">
        <v>139</v>
      </c>
      <c r="C12" s="240"/>
      <c r="D12" s="238">
        <v>44382</v>
      </c>
      <c r="E12" s="229" t="s">
        <v>24</v>
      </c>
      <c r="F12" s="243">
        <f>D12+2</f>
        <v>44384</v>
      </c>
      <c r="G12" s="362"/>
      <c r="H12" s="365"/>
      <c r="I12" s="284"/>
      <c r="J12" s="290"/>
      <c r="K12" s="287"/>
      <c r="L12" s="284"/>
      <c r="M12" s="290"/>
      <c r="N12" s="294"/>
      <c r="O12" s="279"/>
    </row>
    <row r="13" spans="1:20" ht="15" customHeight="1">
      <c r="A13" s="593" t="s">
        <v>177</v>
      </c>
      <c r="B13" s="594" t="s">
        <v>180</v>
      </c>
      <c r="C13" s="228"/>
      <c r="D13" s="611">
        <f>D9+7</f>
        <v>44389</v>
      </c>
      <c r="E13" s="612" t="s">
        <v>87</v>
      </c>
      <c r="F13" s="613">
        <f>D13+2</f>
        <v>44391</v>
      </c>
      <c r="G13" s="359"/>
      <c r="H13" s="366"/>
      <c r="I13" s="282"/>
      <c r="J13" s="282"/>
      <c r="K13" s="285"/>
      <c r="L13" s="282"/>
      <c r="M13" s="282"/>
      <c r="N13" s="292"/>
      <c r="O13" s="279"/>
    </row>
    <row r="14" spans="1:20" ht="15" customHeight="1">
      <c r="A14" s="601" t="s">
        <v>86</v>
      </c>
      <c r="B14" s="602" t="s">
        <v>181</v>
      </c>
      <c r="C14" s="239"/>
      <c r="D14" s="454">
        <f>D11+7</f>
        <v>44388</v>
      </c>
      <c r="E14" s="455" t="s">
        <v>23</v>
      </c>
      <c r="F14" s="456">
        <f>D14+2</f>
        <v>44390</v>
      </c>
      <c r="G14" s="360" t="s">
        <v>134</v>
      </c>
      <c r="H14" s="364" t="s">
        <v>135</v>
      </c>
      <c r="I14" s="283">
        <v>44397</v>
      </c>
      <c r="J14" s="283">
        <f>I14+15</f>
        <v>44412</v>
      </c>
      <c r="K14" s="286">
        <f>I14+19</f>
        <v>44416</v>
      </c>
      <c r="L14" s="283">
        <f>I14+20</f>
        <v>44417</v>
      </c>
      <c r="M14" s="283">
        <f>I14+22</f>
        <v>44419</v>
      </c>
      <c r="N14" s="293">
        <f>I14+23</f>
        <v>44420</v>
      </c>
      <c r="O14" s="279"/>
    </row>
    <row r="15" spans="1:20" ht="15" customHeight="1">
      <c r="A15" s="588" t="s">
        <v>131</v>
      </c>
      <c r="B15" s="596" t="s">
        <v>179</v>
      </c>
      <c r="C15" s="239"/>
      <c r="D15" s="227">
        <v>44395</v>
      </c>
      <c r="E15" s="231" t="s">
        <v>23</v>
      </c>
      <c r="F15" s="614">
        <f>D15+2</f>
        <v>44397</v>
      </c>
      <c r="G15" s="360"/>
      <c r="H15" s="364"/>
      <c r="I15" s="283"/>
      <c r="J15" s="283"/>
      <c r="K15" s="286"/>
      <c r="L15" s="283"/>
      <c r="M15" s="283"/>
      <c r="N15" s="293"/>
      <c r="O15" s="279"/>
    </row>
    <row r="16" spans="1:20" ht="15" customHeight="1">
      <c r="A16" s="603" t="s">
        <v>96</v>
      </c>
      <c r="B16" s="604" t="s">
        <v>168</v>
      </c>
      <c r="C16" s="240"/>
      <c r="D16" s="238">
        <f>D12+7</f>
        <v>44389</v>
      </c>
      <c r="E16" s="229" t="s">
        <v>24</v>
      </c>
      <c r="F16" s="243">
        <f>D16+2</f>
        <v>44391</v>
      </c>
      <c r="G16" s="362"/>
      <c r="H16" s="365"/>
      <c r="I16" s="284"/>
      <c r="J16" s="290"/>
      <c r="K16" s="287"/>
      <c r="L16" s="284"/>
      <c r="M16" s="290"/>
      <c r="N16" s="294"/>
      <c r="O16" s="279"/>
    </row>
    <row r="17" spans="1:15" ht="15" customHeight="1">
      <c r="A17" s="593" t="s">
        <v>177</v>
      </c>
      <c r="B17" s="594" t="s">
        <v>182</v>
      </c>
      <c r="C17" s="228"/>
      <c r="D17" s="615">
        <f>D13+7</f>
        <v>44396</v>
      </c>
      <c r="E17" s="612" t="s">
        <v>24</v>
      </c>
      <c r="F17" s="613">
        <f>D17+2</f>
        <v>44398</v>
      </c>
      <c r="G17" s="359"/>
      <c r="H17" s="366"/>
      <c r="I17" s="282"/>
      <c r="J17" s="282"/>
      <c r="K17" s="285"/>
      <c r="L17" s="282"/>
      <c r="M17" s="282"/>
      <c r="N17" s="292"/>
      <c r="O17" s="279"/>
    </row>
    <row r="18" spans="1:15" ht="15" customHeight="1">
      <c r="A18" s="587" t="s">
        <v>183</v>
      </c>
      <c r="B18" s="595" t="s">
        <v>184</v>
      </c>
      <c r="C18" s="239"/>
      <c r="D18" s="454">
        <f>D14+7</f>
        <v>44395</v>
      </c>
      <c r="E18" s="455" t="s">
        <v>23</v>
      </c>
      <c r="F18" s="456">
        <f>D18+2</f>
        <v>44397</v>
      </c>
      <c r="G18" s="360" t="s">
        <v>158</v>
      </c>
      <c r="H18" s="364">
        <v>737</v>
      </c>
      <c r="I18" s="283">
        <v>44403</v>
      </c>
      <c r="J18" s="283">
        <f>I18+15</f>
        <v>44418</v>
      </c>
      <c r="K18" s="286">
        <f>I18+19</f>
        <v>44422</v>
      </c>
      <c r="L18" s="283">
        <f>I18+20</f>
        <v>44423</v>
      </c>
      <c r="M18" s="283">
        <f>I18+22</f>
        <v>44425</v>
      </c>
      <c r="N18" s="293">
        <f>I18+23</f>
        <v>44426</v>
      </c>
      <c r="O18" s="279"/>
    </row>
    <row r="19" spans="1:15" ht="15" customHeight="1">
      <c r="A19" s="597" t="s">
        <v>88</v>
      </c>
      <c r="B19" s="598" t="s">
        <v>169</v>
      </c>
      <c r="C19" s="240"/>
      <c r="D19" s="238">
        <f>D16+7</f>
        <v>44396</v>
      </c>
      <c r="E19" s="229" t="s">
        <v>24</v>
      </c>
      <c r="F19" s="243">
        <f>D19+2</f>
        <v>44398</v>
      </c>
      <c r="G19" s="362"/>
      <c r="H19" s="365"/>
      <c r="I19" s="284"/>
      <c r="J19" s="290"/>
      <c r="K19" s="287"/>
      <c r="L19" s="284"/>
      <c r="M19" s="290"/>
      <c r="N19" s="294"/>
      <c r="O19" s="279"/>
    </row>
    <row r="20" spans="1:15" ht="15" customHeight="1">
      <c r="A20" s="495"/>
      <c r="B20" s="496"/>
      <c r="C20" s="228"/>
      <c r="D20" s="237" t="s">
        <v>42</v>
      </c>
      <c r="E20" s="230" t="s">
        <v>87</v>
      </c>
      <c r="F20" s="241" t="s">
        <v>170</v>
      </c>
      <c r="G20" s="359"/>
      <c r="H20" s="366"/>
      <c r="I20" s="282"/>
      <c r="J20" s="282"/>
      <c r="K20" s="285"/>
      <c r="L20" s="282"/>
      <c r="M20" s="282"/>
      <c r="N20" s="292"/>
      <c r="O20" s="279"/>
    </row>
    <row r="21" spans="1:15" ht="15" customHeight="1">
      <c r="A21" s="587" t="s">
        <v>125</v>
      </c>
      <c r="B21" s="595" t="s">
        <v>169</v>
      </c>
      <c r="C21" s="239"/>
      <c r="D21" s="454">
        <f>D18+7</f>
        <v>44402</v>
      </c>
      <c r="E21" s="455" t="s">
        <v>23</v>
      </c>
      <c r="F21" s="456">
        <f>D21+2</f>
        <v>44404</v>
      </c>
      <c r="G21" s="360" t="s">
        <v>97</v>
      </c>
      <c r="H21" s="384">
        <v>33</v>
      </c>
      <c r="I21" s="283">
        <v>44409</v>
      </c>
      <c r="J21" s="283">
        <f>I21+15</f>
        <v>44424</v>
      </c>
      <c r="K21" s="286">
        <f>I21+19</f>
        <v>44428</v>
      </c>
      <c r="L21" s="283">
        <f>I21+20</f>
        <v>44429</v>
      </c>
      <c r="M21" s="283">
        <f>I21+22</f>
        <v>44431</v>
      </c>
      <c r="N21" s="293">
        <f>I21+23</f>
        <v>44432</v>
      </c>
      <c r="O21" s="280"/>
    </row>
    <row r="22" spans="1:15" ht="15" customHeight="1">
      <c r="A22" s="597" t="s">
        <v>96</v>
      </c>
      <c r="B22" s="598" t="s">
        <v>140</v>
      </c>
      <c r="C22" s="240"/>
      <c r="D22" s="238">
        <f>D19+7</f>
        <v>44403</v>
      </c>
      <c r="E22" s="229" t="s">
        <v>24</v>
      </c>
      <c r="F22" s="243">
        <f>D22+2</f>
        <v>44405</v>
      </c>
      <c r="G22" s="362"/>
      <c r="H22" s="365"/>
      <c r="I22" s="284"/>
      <c r="J22" s="290"/>
      <c r="K22" s="287"/>
      <c r="L22" s="284"/>
      <c r="M22" s="290"/>
      <c r="N22" s="294"/>
      <c r="O22" s="279"/>
    </row>
    <row r="23" spans="1:15">
      <c r="A23" s="185"/>
      <c r="B23" s="186"/>
      <c r="C23" s="186"/>
      <c r="D23" s="187"/>
      <c r="E23" s="187"/>
      <c r="F23" s="187"/>
      <c r="G23" s="188"/>
      <c r="H23" s="185"/>
      <c r="I23" s="189"/>
      <c r="J23" s="188"/>
      <c r="K23" s="189"/>
      <c r="L23" s="189"/>
      <c r="M23" s="188"/>
      <c r="N23" s="188"/>
    </row>
    <row r="24" spans="1:15" ht="15">
      <c r="A24" s="190"/>
      <c r="B24" s="191"/>
      <c r="C24" s="192"/>
      <c r="D24" s="190"/>
      <c r="E24" s="190"/>
      <c r="F24" s="190"/>
      <c r="G24" s="134"/>
      <c r="H24" s="367"/>
      <c r="I24" s="193"/>
      <c r="J24" s="76"/>
      <c r="K24" s="193"/>
      <c r="L24" s="193"/>
      <c r="M24" s="193"/>
      <c r="N24" s="76" t="s">
        <v>25</v>
      </c>
    </row>
    <row r="25" spans="1:15" ht="15">
      <c r="A25" s="82" t="s">
        <v>26</v>
      </c>
      <c r="B25" s="82"/>
      <c r="C25" s="135"/>
      <c r="D25" s="77"/>
      <c r="E25" s="80"/>
      <c r="F25" s="80"/>
      <c r="G25" s="83"/>
      <c r="H25" s="205"/>
      <c r="I25" s="92"/>
      <c r="K25" s="92"/>
      <c r="L25" s="84"/>
      <c r="M25" s="124"/>
    </row>
    <row r="26" spans="1:15" ht="15">
      <c r="A26" s="65" t="s">
        <v>92</v>
      </c>
      <c r="B26" s="82"/>
      <c r="C26" s="135"/>
      <c r="D26" s="77"/>
      <c r="E26" s="80"/>
      <c r="F26" s="80"/>
      <c r="G26" s="83"/>
      <c r="H26" s="205"/>
      <c r="I26" s="92"/>
      <c r="K26" s="92"/>
      <c r="L26" s="84"/>
      <c r="M26" s="124"/>
    </row>
    <row r="27" spans="1:15" ht="15">
      <c r="A27" s="66" t="s">
        <v>27</v>
      </c>
      <c r="B27" s="194"/>
      <c r="C27" s="139"/>
      <c r="D27" s="140"/>
      <c r="E27" s="87"/>
      <c r="F27" s="87"/>
      <c r="G27" s="195"/>
      <c r="H27" s="368"/>
      <c r="I27" s="83"/>
      <c r="K27" s="83"/>
      <c r="L27" s="84"/>
      <c r="M27" s="124"/>
    </row>
    <row r="28" spans="1:15" ht="15">
      <c r="A28" s="67" t="s">
        <v>28</v>
      </c>
      <c r="B28" s="95"/>
      <c r="C28" s="95"/>
      <c r="D28" s="96"/>
      <c r="E28" s="87"/>
      <c r="F28" s="87"/>
      <c r="G28" s="97"/>
      <c r="H28" s="207"/>
      <c r="I28" s="83"/>
      <c r="K28" s="83"/>
      <c r="L28" s="84"/>
      <c r="M28" s="124"/>
    </row>
    <row r="29" spans="1:15" ht="15">
      <c r="A29" s="94"/>
      <c r="B29" s="95"/>
      <c r="C29" s="95"/>
      <c r="D29" s="96"/>
      <c r="E29" s="87"/>
      <c r="F29" s="87"/>
      <c r="G29" s="97"/>
      <c r="H29" s="207"/>
      <c r="I29" s="83"/>
      <c r="K29" s="83"/>
      <c r="L29" s="84"/>
      <c r="M29" s="124"/>
    </row>
    <row r="30" spans="1:15" ht="15">
      <c r="A30" s="50" t="s">
        <v>71</v>
      </c>
      <c r="B30" s="98"/>
      <c r="C30" s="98"/>
      <c r="D30" s="99"/>
      <c r="E30" s="100"/>
      <c r="F30" s="101"/>
      <c r="G30" s="79"/>
      <c r="H30" s="208"/>
      <c r="I30" s="89"/>
      <c r="K30" s="89"/>
      <c r="L30" s="84"/>
      <c r="M30" s="124"/>
    </row>
    <row r="31" spans="1:15" ht="15">
      <c r="A31" s="50" t="s">
        <v>72</v>
      </c>
      <c r="B31" s="102"/>
      <c r="C31" s="141"/>
      <c r="D31" s="103"/>
      <c r="E31" s="104"/>
      <c r="F31" s="105"/>
      <c r="G31" s="88"/>
      <c r="H31" s="206"/>
      <c r="I31" s="83"/>
      <c r="K31" s="83"/>
      <c r="L31" s="84"/>
      <c r="M31" s="124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/>
  </hyperlinks>
  <pageMargins left="0.9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zoomScale="80" zoomScaleNormal="80" workbookViewId="0">
      <selection activeCell="A15" sqref="A15:B15"/>
    </sheetView>
  </sheetViews>
  <sheetFormatPr defaultColWidth="8" defaultRowHeight="14.25"/>
  <cols>
    <col min="1" max="1" width="23" style="158" customWidth="1"/>
    <col min="2" max="2" width="9.875" style="169" bestFit="1" customWidth="1"/>
    <col min="3" max="3" width="13" style="170" bestFit="1" customWidth="1"/>
    <col min="4" max="4" width="9.875" style="170" customWidth="1"/>
    <col min="5" max="5" width="22" style="170" bestFit="1" customWidth="1"/>
    <col min="6" max="6" width="10.625" style="170" customWidth="1"/>
    <col min="7" max="7" width="9.875" style="170" customWidth="1"/>
    <col min="8" max="8" width="10.5" style="170" bestFit="1" customWidth="1"/>
    <col min="9" max="9" width="12.375" style="170" bestFit="1" customWidth="1"/>
    <col min="10" max="10" width="13.5" style="170" customWidth="1"/>
    <col min="11" max="11" width="13.25" style="143" bestFit="1" customWidth="1"/>
    <col min="12" max="12" width="14" style="154" customWidth="1"/>
    <col min="13" max="13" width="5.875" style="143" bestFit="1" customWidth="1"/>
    <col min="14" max="16384" width="8" style="143"/>
  </cols>
  <sheetData>
    <row r="1" spans="1:17" ht="18">
      <c r="A1" s="215"/>
      <c r="B1" s="536" t="s">
        <v>0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215"/>
    </row>
    <row r="2" spans="1:17" ht="18">
      <c r="A2" s="216"/>
      <c r="B2" s="537" t="s">
        <v>54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216"/>
    </row>
    <row r="3" spans="1:17" ht="1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7" ht="15">
      <c r="A4" s="144"/>
      <c r="B4" s="145"/>
      <c r="C4" s="146"/>
      <c r="D4" s="146"/>
      <c r="E4" s="146"/>
      <c r="F4" s="146"/>
      <c r="G4" s="146"/>
      <c r="H4" s="146"/>
      <c r="I4" s="146"/>
      <c r="J4" s="146"/>
      <c r="K4" s="147"/>
      <c r="L4" s="147"/>
    </row>
    <row r="5" spans="1:17" ht="15">
      <c r="A5" s="143"/>
      <c r="B5" s="148"/>
      <c r="C5" s="149"/>
      <c r="D5" s="149"/>
      <c r="E5" s="149"/>
      <c r="F5" s="149"/>
      <c r="G5" s="149"/>
      <c r="H5" s="149"/>
      <c r="I5" s="149"/>
      <c r="J5" s="149"/>
      <c r="K5" s="72"/>
      <c r="L5" s="73"/>
    </row>
    <row r="6" spans="1:17" ht="15">
      <c r="A6" s="200" t="s">
        <v>10</v>
      </c>
      <c r="B6" s="148"/>
      <c r="C6" s="149"/>
      <c r="D6" s="149"/>
      <c r="E6" s="149"/>
      <c r="F6" s="149"/>
      <c r="G6" s="149"/>
      <c r="H6" s="149"/>
      <c r="I6" s="149"/>
      <c r="J6" s="149"/>
      <c r="K6" s="72"/>
      <c r="L6" s="73"/>
    </row>
    <row r="7" spans="1:17" ht="15" customHeight="1">
      <c r="A7" s="555" t="s">
        <v>55</v>
      </c>
      <c r="B7" s="548" t="s">
        <v>56</v>
      </c>
      <c r="C7" s="307" t="s">
        <v>32</v>
      </c>
      <c r="D7" s="302" t="s">
        <v>12</v>
      </c>
      <c r="E7" s="550" t="s">
        <v>13</v>
      </c>
      <c r="F7" s="551"/>
      <c r="G7" s="321" t="s">
        <v>90</v>
      </c>
      <c r="H7" s="554" t="s">
        <v>12</v>
      </c>
      <c r="I7" s="540"/>
      <c r="J7" s="540"/>
      <c r="K7" s="540"/>
      <c r="L7" s="541"/>
    </row>
    <row r="8" spans="1:17" ht="15">
      <c r="A8" s="556"/>
      <c r="B8" s="549"/>
      <c r="C8" s="308" t="s">
        <v>23</v>
      </c>
      <c r="D8" s="306" t="s">
        <v>57</v>
      </c>
      <c r="E8" s="552" t="s">
        <v>17</v>
      </c>
      <c r="F8" s="553"/>
      <c r="G8" s="310" t="s">
        <v>12</v>
      </c>
      <c r="H8" s="277" t="s">
        <v>49</v>
      </c>
      <c r="I8" s="249" t="s">
        <v>51</v>
      </c>
      <c r="J8" s="249" t="s">
        <v>50</v>
      </c>
      <c r="K8" s="249" t="s">
        <v>52</v>
      </c>
      <c r="L8" s="249" t="s">
        <v>58</v>
      </c>
    </row>
    <row r="9" spans="1:17" ht="15.75">
      <c r="A9" s="296" t="s">
        <v>125</v>
      </c>
      <c r="B9" s="299" t="s">
        <v>133</v>
      </c>
      <c r="C9" s="303">
        <v>44381</v>
      </c>
      <c r="D9" s="303">
        <f>C9+2</f>
        <v>44383</v>
      </c>
      <c r="E9" s="481" t="s">
        <v>137</v>
      </c>
      <c r="F9" s="481" t="s">
        <v>163</v>
      </c>
      <c r="G9" s="313">
        <v>44385</v>
      </c>
      <c r="H9" s="314" t="s">
        <v>42</v>
      </c>
      <c r="I9" s="315">
        <f>G9+7</f>
        <v>44392</v>
      </c>
      <c r="J9" s="315">
        <f>G9+14</f>
        <v>44399</v>
      </c>
      <c r="K9" s="315">
        <f>G9+17</f>
        <v>44402</v>
      </c>
      <c r="L9" s="315">
        <f>G9+20</f>
        <v>44405</v>
      </c>
      <c r="M9" s="171" t="s">
        <v>79</v>
      </c>
      <c r="N9" s="317"/>
    </row>
    <row r="10" spans="1:17" ht="15.75">
      <c r="A10" s="297"/>
      <c r="B10" s="300"/>
      <c r="C10" s="304"/>
      <c r="D10" s="304"/>
      <c r="E10" s="484" t="s">
        <v>127</v>
      </c>
      <c r="F10" s="482" t="s">
        <v>160</v>
      </c>
      <c r="G10" s="311">
        <v>44385</v>
      </c>
      <c r="H10" s="309">
        <f>G10+14</f>
        <v>44399</v>
      </c>
      <c r="I10" s="312" t="s">
        <v>42</v>
      </c>
      <c r="J10" s="312">
        <f>G10+16</f>
        <v>44401</v>
      </c>
      <c r="K10" s="312">
        <f>G10+19</f>
        <v>44404</v>
      </c>
      <c r="L10" s="312">
        <f>G10+22</f>
        <v>44407</v>
      </c>
      <c r="M10" s="172" t="s">
        <v>80</v>
      </c>
      <c r="N10" s="317"/>
      <c r="Q10" s="317"/>
    </row>
    <row r="11" spans="1:17" ht="15">
      <c r="A11" s="296" t="s">
        <v>86</v>
      </c>
      <c r="B11" s="299" t="s">
        <v>181</v>
      </c>
      <c r="C11" s="303">
        <f>C9+7</f>
        <v>44388</v>
      </c>
      <c r="D11" s="303">
        <f>D9+7</f>
        <v>44390</v>
      </c>
      <c r="E11" s="483" t="s">
        <v>138</v>
      </c>
      <c r="F11" s="481" t="s">
        <v>164</v>
      </c>
      <c r="G11" s="343">
        <v>44397</v>
      </c>
      <c r="H11" s="344" t="s">
        <v>42</v>
      </c>
      <c r="I11" s="315">
        <f>G11+7</f>
        <v>44404</v>
      </c>
      <c r="J11" s="315">
        <f>G11+14</f>
        <v>44411</v>
      </c>
      <c r="K11" s="315">
        <f>G11+17</f>
        <v>44414</v>
      </c>
      <c r="L11" s="315">
        <f>G11+20</f>
        <v>44417</v>
      </c>
      <c r="M11" s="171"/>
    </row>
    <row r="12" spans="1:17" ht="15">
      <c r="A12" s="297"/>
      <c r="B12" s="300"/>
      <c r="C12" s="304"/>
      <c r="D12" s="304"/>
      <c r="E12" s="482" t="s">
        <v>159</v>
      </c>
      <c r="F12" s="482" t="s">
        <v>161</v>
      </c>
      <c r="G12" s="311">
        <v>44394</v>
      </c>
      <c r="H12" s="309">
        <f>G12+14</f>
        <v>44408</v>
      </c>
      <c r="I12" s="312" t="s">
        <v>42</v>
      </c>
      <c r="J12" s="312">
        <f>G12+16</f>
        <v>44410</v>
      </c>
      <c r="K12" s="312">
        <f>G12+19</f>
        <v>44413</v>
      </c>
      <c r="L12" s="312">
        <f>G12+22</f>
        <v>44416</v>
      </c>
      <c r="M12" s="172"/>
    </row>
    <row r="13" spans="1:17" ht="15">
      <c r="A13" s="296" t="s">
        <v>183</v>
      </c>
      <c r="B13" s="299" t="s">
        <v>184</v>
      </c>
      <c r="C13" s="303">
        <f>C11+7</f>
        <v>44395</v>
      </c>
      <c r="D13" s="303">
        <f>D11+7</f>
        <v>44397</v>
      </c>
      <c r="E13" s="481" t="s">
        <v>145</v>
      </c>
      <c r="F13" s="481" t="s">
        <v>193</v>
      </c>
      <c r="G13" s="343">
        <f>G11+7</f>
        <v>44404</v>
      </c>
      <c r="H13" s="344" t="s">
        <v>42</v>
      </c>
      <c r="I13" s="315">
        <f>G13+7</f>
        <v>44411</v>
      </c>
      <c r="J13" s="315">
        <f>G13+14</f>
        <v>44418</v>
      </c>
      <c r="K13" s="315">
        <f>G13+17</f>
        <v>44421</v>
      </c>
      <c r="L13" s="315">
        <f>G13+20</f>
        <v>44424</v>
      </c>
      <c r="M13" s="171"/>
    </row>
    <row r="14" spans="1:17" ht="15">
      <c r="A14" s="297"/>
      <c r="B14" s="300"/>
      <c r="C14" s="304"/>
      <c r="D14" s="304"/>
      <c r="E14" s="638" t="s">
        <v>95</v>
      </c>
      <c r="F14" s="484" t="s">
        <v>187</v>
      </c>
      <c r="G14" s="340">
        <v>44399</v>
      </c>
      <c r="H14" s="341">
        <f>G14+14</f>
        <v>44413</v>
      </c>
      <c r="I14" s="312" t="s">
        <v>42</v>
      </c>
      <c r="J14" s="312">
        <f>G14+16</f>
        <v>44415</v>
      </c>
      <c r="K14" s="312">
        <f>G14+19</f>
        <v>44418</v>
      </c>
      <c r="L14" s="312">
        <f>G14+22</f>
        <v>44421</v>
      </c>
      <c r="M14" s="172"/>
    </row>
    <row r="15" spans="1:17" ht="15">
      <c r="A15" s="298" t="s">
        <v>125</v>
      </c>
      <c r="B15" s="301" t="s">
        <v>169</v>
      </c>
      <c r="C15" s="305">
        <f>C13+7</f>
        <v>44402</v>
      </c>
      <c r="D15" s="305">
        <f>D13+7</f>
        <v>44404</v>
      </c>
      <c r="E15" s="483" t="s">
        <v>194</v>
      </c>
      <c r="F15" s="481" t="s">
        <v>195</v>
      </c>
      <c r="G15" s="313">
        <f>G13+7</f>
        <v>44411</v>
      </c>
      <c r="H15" s="314" t="s">
        <v>42</v>
      </c>
      <c r="I15" s="315">
        <f>G15+7</f>
        <v>44418</v>
      </c>
      <c r="J15" s="315">
        <f>G15+14</f>
        <v>44425</v>
      </c>
      <c r="K15" s="315">
        <f>G15+17</f>
        <v>44428</v>
      </c>
      <c r="L15" s="315">
        <f>G15+20</f>
        <v>44431</v>
      </c>
      <c r="M15" s="171"/>
    </row>
    <row r="16" spans="1:17" ht="15">
      <c r="A16" s="297"/>
      <c r="B16" s="300"/>
      <c r="C16" s="304"/>
      <c r="D16" s="304"/>
      <c r="E16" s="482" t="s">
        <v>126</v>
      </c>
      <c r="F16" s="482" t="s">
        <v>188</v>
      </c>
      <c r="G16" s="311">
        <f t="shared" ref="G12:G16" si="0">G14+7</f>
        <v>44406</v>
      </c>
      <c r="H16" s="309">
        <f>G16+14</f>
        <v>44420</v>
      </c>
      <c r="I16" s="312" t="s">
        <v>42</v>
      </c>
      <c r="J16" s="312">
        <f>G16+16</f>
        <v>44422</v>
      </c>
      <c r="K16" s="312">
        <f>G16+19</f>
        <v>44425</v>
      </c>
      <c r="L16" s="312">
        <f>G16+22</f>
        <v>44428</v>
      </c>
      <c r="M16" s="172"/>
    </row>
    <row r="17" spans="1:13" ht="15">
      <c r="A17" s="295"/>
      <c r="B17" s="148"/>
      <c r="C17" s="149"/>
      <c r="D17" s="149"/>
      <c r="E17" s="149"/>
      <c r="F17" s="149"/>
      <c r="G17" s="149"/>
      <c r="H17" s="149"/>
      <c r="I17" s="149"/>
      <c r="J17" s="149"/>
    </row>
    <row r="18" spans="1:13">
      <c r="I18" s="143"/>
      <c r="L18" s="173" t="s">
        <v>25</v>
      </c>
    </row>
    <row r="19" spans="1:13" ht="15">
      <c r="A19" s="82" t="s">
        <v>26</v>
      </c>
      <c r="B19" s="82"/>
      <c r="C19" s="77"/>
      <c r="D19" s="80"/>
      <c r="E19" s="80"/>
      <c r="F19" s="80"/>
      <c r="G19" s="80"/>
      <c r="H19" s="80"/>
      <c r="I19" s="80"/>
      <c r="J19" s="80"/>
      <c r="K19" s="83"/>
      <c r="L19" s="92"/>
    </row>
    <row r="20" spans="1:13" ht="15">
      <c r="A20" s="547" t="s">
        <v>59</v>
      </c>
      <c r="B20" s="85"/>
      <c r="C20" s="86"/>
      <c r="D20" s="87"/>
      <c r="E20" s="87"/>
      <c r="F20" s="87"/>
      <c r="G20" s="87"/>
      <c r="H20" s="87"/>
      <c r="I20" s="87"/>
      <c r="J20" s="87"/>
      <c r="K20" s="88"/>
      <c r="L20" s="89"/>
    </row>
    <row r="21" spans="1:13" ht="15">
      <c r="A21" s="547"/>
      <c r="B21" s="139"/>
      <c r="C21" s="140"/>
      <c r="D21" s="87"/>
      <c r="E21" s="87"/>
      <c r="F21" s="87"/>
      <c r="G21" s="87"/>
      <c r="H21" s="87"/>
      <c r="I21" s="87"/>
      <c r="J21" s="87"/>
      <c r="K21" s="97"/>
      <c r="L21" s="83"/>
    </row>
    <row r="22" spans="1:13" ht="15">
      <c r="A22" s="138"/>
      <c r="B22" s="139"/>
      <c r="C22" s="140"/>
      <c r="D22" s="87"/>
      <c r="E22" s="87"/>
      <c r="F22" s="87"/>
      <c r="G22" s="87"/>
      <c r="H22" s="87"/>
      <c r="I22" s="87"/>
      <c r="J22" s="87"/>
      <c r="K22" s="97"/>
      <c r="L22" s="83"/>
    </row>
    <row r="23" spans="1:13" ht="15">
      <c r="A23" s="50" t="s">
        <v>71</v>
      </c>
      <c r="B23" s="98"/>
      <c r="C23" s="99"/>
      <c r="D23" s="100"/>
      <c r="E23" s="100"/>
      <c r="F23" s="100"/>
      <c r="G23" s="100"/>
      <c r="H23" s="100"/>
      <c r="I23" s="101"/>
      <c r="J23" s="101"/>
      <c r="K23" s="79"/>
      <c r="L23" s="89"/>
    </row>
    <row r="24" spans="1:13" ht="15">
      <c r="A24" s="50" t="s">
        <v>72</v>
      </c>
      <c r="B24" s="102"/>
      <c r="C24" s="103"/>
      <c r="D24" s="104"/>
      <c r="E24" s="104"/>
      <c r="F24" s="104"/>
      <c r="G24" s="104"/>
      <c r="H24" s="104"/>
      <c r="I24" s="105"/>
      <c r="J24" s="105"/>
      <c r="K24" s="88"/>
      <c r="L24" s="83"/>
    </row>
    <row r="25" spans="1:13" ht="14.25" customHeight="1">
      <c r="A25" s="106"/>
      <c r="B25" s="106"/>
      <c r="C25" s="106"/>
      <c r="D25" s="106"/>
      <c r="E25" s="106"/>
      <c r="F25" s="106"/>
      <c r="G25" s="106"/>
      <c r="H25" s="143"/>
      <c r="I25" s="143"/>
      <c r="J25" s="124"/>
      <c r="K25" s="124"/>
      <c r="L25" s="124"/>
      <c r="M25" s="124"/>
    </row>
    <row r="26" spans="1:13">
      <c r="H26" s="143"/>
      <c r="I26" s="143"/>
      <c r="J26" s="143"/>
      <c r="L26" s="143"/>
    </row>
    <row r="27" spans="1:13">
      <c r="H27" s="143"/>
      <c r="I27" s="143"/>
      <c r="J27" s="143"/>
      <c r="L27" s="143"/>
    </row>
    <row r="28" spans="1:13">
      <c r="H28" s="143"/>
      <c r="I28" s="143"/>
      <c r="J28" s="143"/>
      <c r="L28" s="143"/>
    </row>
    <row r="29" spans="1:13">
      <c r="H29" s="143"/>
      <c r="I29" s="143"/>
      <c r="J29" s="143"/>
      <c r="L29" s="143"/>
    </row>
    <row r="30" spans="1:13">
      <c r="H30" s="143"/>
      <c r="I30" s="143"/>
      <c r="J30" s="143"/>
      <c r="L30" s="143"/>
    </row>
    <row r="31" spans="1:13">
      <c r="H31" s="143"/>
      <c r="I31" s="143"/>
      <c r="J31" s="143"/>
      <c r="L31" s="143"/>
    </row>
    <row r="32" spans="1:13">
      <c r="H32" s="143"/>
      <c r="I32" s="143"/>
      <c r="J32" s="143"/>
      <c r="L32" s="143"/>
    </row>
    <row r="33" spans="8:12">
      <c r="H33" s="143"/>
      <c r="I33" s="143"/>
      <c r="J33" s="143"/>
      <c r="L33" s="143"/>
    </row>
    <row r="34" spans="8:12">
      <c r="H34" s="143"/>
      <c r="I34" s="143"/>
      <c r="J34" s="143"/>
      <c r="L34" s="143"/>
    </row>
  </sheetData>
  <mergeCells count="8">
    <mergeCell ref="A20:A21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/>
  </hyperlinks>
  <pageMargins left="1.2" right="0.7" top="0.75" bottom="0.75" header="0.3" footer="0.3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zoomScale="80" zoomScaleNormal="80" workbookViewId="0">
      <selection activeCell="I12" sqref="I12"/>
    </sheetView>
  </sheetViews>
  <sheetFormatPr defaultColWidth="8" defaultRowHeight="14.25"/>
  <cols>
    <col min="1" max="1" width="17.625" style="106" customWidth="1"/>
    <col min="2" max="2" width="11.25" style="106" customWidth="1"/>
    <col min="3" max="4" width="6.75" style="106" customWidth="1"/>
    <col min="5" max="5" width="5.375" style="106" customWidth="1"/>
    <col min="6" max="6" width="8.875" style="106" customWidth="1"/>
    <col min="7" max="7" width="19" style="106" customWidth="1"/>
    <col min="8" max="8" width="11.25" style="124" bestFit="1" customWidth="1"/>
    <col min="9" max="9" width="18.25" style="124" bestFit="1" customWidth="1"/>
    <col min="10" max="10" width="10.5" style="124" customWidth="1"/>
    <col min="11" max="11" width="25.125" style="142" customWidth="1"/>
    <col min="12" max="12" width="6.125" style="124" bestFit="1" customWidth="1"/>
    <col min="13" max="13" width="5" style="124" bestFit="1" customWidth="1"/>
    <col min="14" max="14" width="7.375" style="124" bestFit="1" customWidth="1"/>
    <col min="15" max="15" width="4.625" style="124" bestFit="1" customWidth="1"/>
    <col min="16" max="16" width="3.25" style="330" bestFit="1" customWidth="1"/>
    <col min="17" max="17" width="17" style="106" customWidth="1"/>
    <col min="18" max="16384" width="8" style="106"/>
  </cols>
  <sheetData>
    <row r="1" spans="1:17" ht="18">
      <c r="A1" s="212"/>
      <c r="B1" s="498" t="s">
        <v>0</v>
      </c>
      <c r="C1" s="498"/>
      <c r="D1" s="498"/>
      <c r="E1" s="498"/>
      <c r="F1" s="498"/>
      <c r="G1" s="498"/>
      <c r="H1" s="498"/>
      <c r="I1" s="498"/>
      <c r="J1" s="498"/>
      <c r="K1" s="498"/>
      <c r="L1" s="212"/>
      <c r="M1" s="212"/>
      <c r="N1" s="212"/>
      <c r="O1" s="212"/>
      <c r="P1" s="322"/>
      <c r="Q1" s="117"/>
    </row>
    <row r="2" spans="1:17" ht="15" customHeight="1">
      <c r="A2" s="211"/>
      <c r="B2" s="559" t="s">
        <v>82</v>
      </c>
      <c r="C2" s="559"/>
      <c r="D2" s="559"/>
      <c r="E2" s="559"/>
      <c r="F2" s="559"/>
      <c r="G2" s="559"/>
      <c r="H2" s="559"/>
      <c r="I2" s="559"/>
      <c r="J2" s="559"/>
      <c r="K2" s="559"/>
      <c r="L2" s="211"/>
      <c r="M2" s="211"/>
      <c r="N2" s="211"/>
      <c r="O2" s="211"/>
      <c r="P2" s="323"/>
      <c r="Q2" s="117"/>
    </row>
    <row r="3" spans="1:17" ht="15">
      <c r="A3" s="213"/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118"/>
    </row>
    <row r="4" spans="1:17" ht="15">
      <c r="A4" s="21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118"/>
    </row>
    <row r="5" spans="1:17" ht="18" customHeight="1">
      <c r="H5" s="106"/>
      <c r="I5" s="106"/>
      <c r="J5" s="106"/>
      <c r="K5" s="106"/>
      <c r="L5" s="106"/>
      <c r="M5" s="106"/>
      <c r="N5" s="106"/>
      <c r="O5" s="106"/>
      <c r="P5" s="324"/>
    </row>
    <row r="6" spans="1:17" ht="15">
      <c r="A6" s="199" t="s">
        <v>10</v>
      </c>
      <c r="B6" s="120"/>
      <c r="C6" s="120"/>
      <c r="D6" s="120"/>
      <c r="E6" s="120"/>
      <c r="F6" s="120"/>
      <c r="G6" s="120"/>
      <c r="H6" s="121"/>
      <c r="I6" s="122"/>
      <c r="J6" s="122"/>
      <c r="K6" s="123"/>
      <c r="L6" s="122"/>
      <c r="M6" s="122"/>
      <c r="O6" s="125"/>
      <c r="P6" s="325"/>
    </row>
    <row r="7" spans="1:17" ht="15" customHeight="1">
      <c r="A7" s="505" t="s">
        <v>43</v>
      </c>
      <c r="B7" s="562"/>
      <c r="C7" s="569" t="s">
        <v>32</v>
      </c>
      <c r="D7" s="569"/>
      <c r="E7" s="569"/>
      <c r="F7" s="395" t="s">
        <v>12</v>
      </c>
      <c r="G7" s="505" t="s">
        <v>13</v>
      </c>
      <c r="H7" s="562"/>
      <c r="I7" s="332" t="s">
        <v>44</v>
      </c>
      <c r="J7" s="562" t="s">
        <v>45</v>
      </c>
      <c r="K7" s="565"/>
      <c r="L7" s="131"/>
      <c r="M7" s="131"/>
      <c r="N7" s="131"/>
      <c r="O7" s="131"/>
      <c r="P7" s="326"/>
      <c r="Q7" s="114"/>
    </row>
    <row r="8" spans="1:17" ht="15" customHeight="1">
      <c r="A8" s="507"/>
      <c r="B8" s="508"/>
      <c r="C8" s="570" t="s">
        <v>15</v>
      </c>
      <c r="D8" s="571"/>
      <c r="E8" s="572"/>
      <c r="F8" s="508" t="s">
        <v>46</v>
      </c>
      <c r="G8" s="507" t="s">
        <v>33</v>
      </c>
      <c r="H8" s="508"/>
      <c r="I8" s="566" t="s">
        <v>12</v>
      </c>
      <c r="J8" s="262" t="s">
        <v>35</v>
      </c>
      <c r="K8" s="567" t="s">
        <v>47</v>
      </c>
      <c r="L8" s="560"/>
      <c r="M8" s="115"/>
      <c r="N8" s="115"/>
      <c r="O8" s="115"/>
      <c r="P8" s="327"/>
      <c r="Q8" s="114"/>
    </row>
    <row r="9" spans="1:17" ht="15">
      <c r="A9" s="507"/>
      <c r="B9" s="508"/>
      <c r="C9" s="573"/>
      <c r="D9" s="574"/>
      <c r="E9" s="575"/>
      <c r="F9" s="508"/>
      <c r="G9" s="509"/>
      <c r="H9" s="510"/>
      <c r="I9" s="566"/>
      <c r="J9" s="263" t="s">
        <v>40</v>
      </c>
      <c r="K9" s="568"/>
      <c r="L9" s="561"/>
      <c r="M9" s="115"/>
      <c r="N9" s="115"/>
      <c r="O9" s="115"/>
      <c r="P9" s="327"/>
      <c r="Q9" s="114"/>
    </row>
    <row r="10" spans="1:17" ht="15.75">
      <c r="A10" s="410" t="s">
        <v>125</v>
      </c>
      <c r="B10" s="650" t="s">
        <v>133</v>
      </c>
      <c r="C10" s="557">
        <f>'RED SEA VIA SIN'!D10</f>
        <v>44381</v>
      </c>
      <c r="D10" s="558"/>
      <c r="E10" s="411" t="s">
        <v>23</v>
      </c>
      <c r="F10" s="411">
        <f>C10+4</f>
        <v>44385</v>
      </c>
      <c r="G10" s="413"/>
      <c r="H10" s="409"/>
      <c r="I10" s="412"/>
      <c r="J10" s="412"/>
      <c r="K10" s="412"/>
      <c r="L10" s="125" t="s">
        <v>91</v>
      </c>
      <c r="M10" s="317"/>
      <c r="N10" s="116"/>
      <c r="O10" s="317"/>
      <c r="P10" s="328"/>
      <c r="Q10" s="133"/>
    </row>
    <row r="11" spans="1:17" ht="15">
      <c r="A11" s="296" t="s">
        <v>86</v>
      </c>
      <c r="B11" s="299" t="s">
        <v>181</v>
      </c>
      <c r="C11" s="557">
        <f>C10+7</f>
        <v>44388</v>
      </c>
      <c r="D11" s="558"/>
      <c r="E11" s="411" t="s">
        <v>23</v>
      </c>
      <c r="F11" s="411">
        <f>F10+7</f>
        <v>44392</v>
      </c>
      <c r="G11" s="413" t="s">
        <v>196</v>
      </c>
      <c r="H11" s="409" t="s">
        <v>197</v>
      </c>
      <c r="I11" s="414">
        <v>44396</v>
      </c>
      <c r="J11" s="414">
        <f>I11+8</f>
        <v>44404</v>
      </c>
      <c r="K11" s="414">
        <f>I11+11</f>
        <v>44407</v>
      </c>
      <c r="L11" s="107"/>
      <c r="M11" s="116"/>
      <c r="N11" s="116"/>
      <c r="O11" s="116"/>
      <c r="P11" s="328"/>
      <c r="Q11" s="133"/>
    </row>
    <row r="12" spans="1:17" ht="15">
      <c r="A12" s="648" t="s">
        <v>183</v>
      </c>
      <c r="B12" s="649" t="s">
        <v>184</v>
      </c>
      <c r="C12" s="557">
        <f>C11+7</f>
        <v>44395</v>
      </c>
      <c r="D12" s="558"/>
      <c r="E12" s="411" t="s">
        <v>23</v>
      </c>
      <c r="F12" s="411">
        <f>F11+7</f>
        <v>44399</v>
      </c>
      <c r="G12" s="413"/>
      <c r="H12" s="409"/>
      <c r="I12" s="412"/>
      <c r="J12" s="414"/>
      <c r="K12" s="414"/>
      <c r="L12" s="132"/>
      <c r="M12" s="116"/>
      <c r="N12" s="116"/>
      <c r="O12" s="116"/>
      <c r="P12" s="328"/>
      <c r="Q12" s="133"/>
    </row>
    <row r="13" spans="1:17" ht="15">
      <c r="A13" s="648" t="s">
        <v>125</v>
      </c>
      <c r="B13" s="649" t="s">
        <v>169</v>
      </c>
      <c r="C13" s="557">
        <f>C12+7</f>
        <v>44402</v>
      </c>
      <c r="D13" s="558"/>
      <c r="E13" s="411" t="s">
        <v>23</v>
      </c>
      <c r="F13" s="411">
        <f>F12+7</f>
        <v>44406</v>
      </c>
      <c r="G13" s="485"/>
      <c r="H13" s="409"/>
      <c r="I13" s="412"/>
      <c r="J13" s="414"/>
      <c r="K13" s="414"/>
      <c r="L13" s="132"/>
      <c r="M13" s="116"/>
      <c r="N13" s="116"/>
      <c r="O13" s="116"/>
      <c r="P13" s="328"/>
      <c r="Q13" s="114"/>
    </row>
    <row r="14" spans="1:17" ht="15">
      <c r="B14" s="82"/>
      <c r="C14" s="135"/>
      <c r="D14" s="77"/>
      <c r="E14" s="80"/>
      <c r="F14" s="80"/>
      <c r="G14" s="83"/>
      <c r="H14" s="205"/>
      <c r="I14" s="92"/>
      <c r="J14" s="51"/>
      <c r="K14" s="76" t="s">
        <v>25</v>
      </c>
      <c r="L14" s="51"/>
      <c r="M14" s="51"/>
      <c r="N14" s="51"/>
      <c r="O14" s="51"/>
      <c r="P14" s="329"/>
    </row>
    <row r="15" spans="1:17" ht="15">
      <c r="A15" s="82" t="s">
        <v>26</v>
      </c>
      <c r="B15" s="81"/>
      <c r="C15" s="81"/>
      <c r="D15" s="93"/>
      <c r="E15" s="93"/>
      <c r="F15" s="93"/>
      <c r="G15" s="83"/>
      <c r="H15" s="205"/>
      <c r="I15" s="92"/>
      <c r="J15" s="51"/>
      <c r="K15" s="84"/>
      <c r="L15" s="51"/>
      <c r="M15" s="51"/>
      <c r="N15" s="51"/>
      <c r="O15" s="51"/>
      <c r="P15" s="329"/>
    </row>
    <row r="16" spans="1:17" ht="15">
      <c r="A16" s="278" t="s">
        <v>27</v>
      </c>
      <c r="B16" s="139"/>
      <c r="C16" s="139"/>
      <c r="D16" s="140"/>
      <c r="E16" s="87"/>
      <c r="F16" s="87"/>
      <c r="G16" s="97"/>
      <c r="H16" s="207"/>
      <c r="I16" s="83"/>
      <c r="J16" s="51"/>
      <c r="K16" s="84"/>
      <c r="L16" s="51"/>
      <c r="M16" s="51"/>
      <c r="N16" s="51"/>
      <c r="O16" s="51"/>
      <c r="P16" s="329"/>
    </row>
    <row r="17" spans="1:16" ht="15">
      <c r="A17" s="316"/>
      <c r="B17" s="139"/>
      <c r="C17" s="139"/>
      <c r="D17" s="140"/>
      <c r="E17" s="87"/>
      <c r="F17" s="87"/>
      <c r="G17" s="97"/>
      <c r="H17" s="207"/>
      <c r="I17" s="83"/>
      <c r="J17" s="51"/>
      <c r="K17" s="84"/>
      <c r="L17" s="51"/>
      <c r="M17" s="51"/>
      <c r="N17" s="51"/>
      <c r="O17" s="51"/>
      <c r="P17" s="329"/>
    </row>
    <row r="18" spans="1:16" ht="15">
      <c r="A18" s="50" t="s">
        <v>71</v>
      </c>
      <c r="B18" s="98"/>
      <c r="C18" s="98"/>
      <c r="D18" s="99"/>
      <c r="E18" s="100"/>
      <c r="F18" s="101"/>
      <c r="G18" s="79"/>
      <c r="H18" s="208"/>
      <c r="I18" s="89"/>
      <c r="J18" s="51"/>
      <c r="K18" s="84"/>
      <c r="L18" s="51"/>
      <c r="M18" s="51"/>
      <c r="N18" s="51"/>
      <c r="O18" s="51"/>
      <c r="P18" s="329"/>
    </row>
    <row r="19" spans="1:16" ht="15">
      <c r="A19" s="50" t="s">
        <v>72</v>
      </c>
      <c r="B19" s="102"/>
      <c r="C19" s="141"/>
      <c r="D19" s="103"/>
      <c r="E19" s="104"/>
      <c r="F19" s="105"/>
      <c r="G19" s="88"/>
      <c r="H19" s="206"/>
      <c r="I19" s="83"/>
      <c r="J19" s="51"/>
      <c r="K19" s="84"/>
      <c r="L19" s="51"/>
      <c r="M19" s="51"/>
      <c r="N19" s="51"/>
      <c r="O19" s="51"/>
      <c r="P19" s="329"/>
    </row>
  </sheetData>
  <mergeCells count="18">
    <mergeCell ref="L8:L9"/>
    <mergeCell ref="C10:D10"/>
    <mergeCell ref="C11:D11"/>
    <mergeCell ref="A7:B9"/>
    <mergeCell ref="B3:P3"/>
    <mergeCell ref="B4:P4"/>
    <mergeCell ref="G7:H7"/>
    <mergeCell ref="J7:K7"/>
    <mergeCell ref="F8:F9"/>
    <mergeCell ref="G8:H9"/>
    <mergeCell ref="I8:I9"/>
    <mergeCell ref="K8:K9"/>
    <mergeCell ref="C7:E7"/>
    <mergeCell ref="C8:E9"/>
    <mergeCell ref="C12:D12"/>
    <mergeCell ref="C13:D13"/>
    <mergeCell ref="B1:K1"/>
    <mergeCell ref="B2:K2"/>
  </mergeCells>
  <hyperlinks>
    <hyperlink ref="A6" location="MENU!A1" display="BACK TO MENU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K9" sqref="K9"/>
    </sheetView>
  </sheetViews>
  <sheetFormatPr defaultColWidth="8" defaultRowHeight="14.25"/>
  <cols>
    <col min="1" max="1" width="39.5" style="178" customWidth="1"/>
    <col min="2" max="4" width="10.75" style="196" customWidth="1"/>
    <col min="5" max="5" width="31.875" style="196" bestFit="1" customWidth="1"/>
    <col min="6" max="6" width="13.75" style="197" bestFit="1" customWidth="1"/>
    <col min="7" max="7" width="17.625" style="197" bestFit="1" customWidth="1"/>
    <col min="8" max="8" width="20.125" style="197" customWidth="1"/>
    <col min="9" max="9" width="19.125" style="84" customWidth="1"/>
    <col min="10" max="10" width="13.375" style="182" customWidth="1"/>
    <col min="11" max="11" width="15.125" style="182" customWidth="1"/>
    <col min="12" max="12" width="14.75" style="84" customWidth="1"/>
    <col min="13" max="13" width="4.625" style="178" bestFit="1" customWidth="1"/>
    <col min="14" max="16384" width="8" style="84"/>
  </cols>
  <sheetData>
    <row r="1" spans="1:13" ht="18">
      <c r="A1" s="209"/>
      <c r="B1" s="520" t="s">
        <v>0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209"/>
    </row>
    <row r="2" spans="1:13" ht="18">
      <c r="A2" s="209"/>
      <c r="B2" s="542" t="s">
        <v>101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209"/>
    </row>
    <row r="3" spans="1:13" ht="18">
      <c r="A3" s="174"/>
      <c r="B3" s="175"/>
      <c r="C3" s="175"/>
      <c r="D3" s="175"/>
      <c r="E3" s="175"/>
      <c r="F3" s="176"/>
      <c r="G3" s="437" t="s">
        <v>102</v>
      </c>
      <c r="H3" s="176"/>
      <c r="I3" s="177"/>
      <c r="J3" s="177"/>
      <c r="K3" s="177"/>
    </row>
    <row r="4" spans="1:13" ht="15">
      <c r="B4" s="179"/>
      <c r="C4" s="179"/>
      <c r="D4" s="179"/>
      <c r="E4" s="179"/>
      <c r="F4" s="545"/>
      <c r="G4" s="545"/>
      <c r="H4" s="545"/>
      <c r="I4" s="545"/>
      <c r="J4" s="545"/>
      <c r="K4" s="180"/>
    </row>
    <row r="5" spans="1:13" ht="15">
      <c r="A5" s="84"/>
      <c r="B5" s="179"/>
      <c r="C5" s="179"/>
      <c r="D5" s="179"/>
      <c r="E5" s="179"/>
      <c r="F5" s="181"/>
      <c r="G5" s="181"/>
      <c r="H5" s="181"/>
      <c r="L5" s="183"/>
    </row>
    <row r="6" spans="1:13" ht="15">
      <c r="A6" s="201" t="s">
        <v>10</v>
      </c>
      <c r="B6" s="179"/>
      <c r="C6" s="179"/>
      <c r="D6" s="179"/>
      <c r="E6" s="179"/>
      <c r="F6" s="181"/>
      <c r="G6" s="181"/>
      <c r="H6" s="181"/>
      <c r="L6" s="183"/>
    </row>
    <row r="7" spans="1:13" ht="15">
      <c r="A7" s="201"/>
      <c r="B7" s="179"/>
      <c r="C7" s="179"/>
      <c r="D7" s="179"/>
      <c r="E7" s="179"/>
      <c r="F7" s="181"/>
      <c r="G7" s="181"/>
      <c r="H7" s="181"/>
      <c r="L7" s="183"/>
    </row>
    <row r="8" spans="1:13" ht="15.75" customHeight="1">
      <c r="A8" s="505" t="s">
        <v>147</v>
      </c>
      <c r="B8" s="562"/>
      <c r="C8" s="570" t="s">
        <v>32</v>
      </c>
      <c r="D8" s="576"/>
      <c r="E8" s="579" t="s">
        <v>103</v>
      </c>
      <c r="F8" s="582" t="s">
        <v>104</v>
      </c>
      <c r="G8" s="583" t="s">
        <v>12</v>
      </c>
      <c r="H8" s="584"/>
      <c r="I8" s="584"/>
      <c r="J8" s="585"/>
      <c r="L8" s="183"/>
    </row>
    <row r="9" spans="1:13" ht="15.75">
      <c r="A9" s="507"/>
      <c r="B9" s="508"/>
      <c r="C9" s="577"/>
      <c r="D9" s="578"/>
      <c r="E9" s="580"/>
      <c r="F9" s="582"/>
      <c r="G9" s="438" t="s">
        <v>105</v>
      </c>
      <c r="H9" s="438" t="s">
        <v>106</v>
      </c>
      <c r="I9" s="439" t="s">
        <v>107</v>
      </c>
      <c r="J9" s="438" t="s">
        <v>108</v>
      </c>
      <c r="K9" s="182" t="s">
        <v>146</v>
      </c>
      <c r="L9" s="183"/>
    </row>
    <row r="10" spans="1:13" ht="15.75">
      <c r="A10" s="507"/>
      <c r="B10" s="508"/>
      <c r="C10" s="573"/>
      <c r="D10" s="574"/>
      <c r="E10" s="581"/>
      <c r="F10" s="479" t="s">
        <v>109</v>
      </c>
      <c r="G10" s="480" t="s">
        <v>110</v>
      </c>
      <c r="H10" s="480" t="s">
        <v>111</v>
      </c>
      <c r="I10" s="480" t="s">
        <v>112</v>
      </c>
      <c r="J10" s="480" t="s">
        <v>113</v>
      </c>
      <c r="L10" s="183"/>
    </row>
    <row r="11" spans="1:13" ht="15.75">
      <c r="A11" s="651" t="s">
        <v>198</v>
      </c>
      <c r="B11" s="410" t="s">
        <v>200</v>
      </c>
      <c r="C11" s="491">
        <v>44373</v>
      </c>
      <c r="D11" s="477" t="s">
        <v>87</v>
      </c>
      <c r="E11" s="487"/>
      <c r="F11" s="486"/>
      <c r="G11" s="478"/>
      <c r="H11" s="478"/>
      <c r="I11" s="478"/>
      <c r="J11" s="478"/>
      <c r="L11" s="183"/>
    </row>
    <row r="12" spans="1:13" ht="15.75">
      <c r="A12" s="651" t="s">
        <v>165</v>
      </c>
      <c r="B12" s="410" t="s">
        <v>166</v>
      </c>
      <c r="C12" s="491">
        <v>44380</v>
      </c>
      <c r="D12" s="477" t="s">
        <v>87</v>
      </c>
      <c r="E12" s="488"/>
      <c r="F12" s="429"/>
      <c r="G12" s="490"/>
      <c r="H12" s="490"/>
      <c r="I12" s="490"/>
      <c r="J12" s="490"/>
      <c r="L12" s="183"/>
    </row>
    <row r="13" spans="1:13" ht="15.75">
      <c r="A13" s="651" t="s">
        <v>198</v>
      </c>
      <c r="B13" s="410" t="s">
        <v>201</v>
      </c>
      <c r="C13" s="491">
        <v>44387</v>
      </c>
      <c r="D13" s="477" t="s">
        <v>87</v>
      </c>
      <c r="E13" s="488"/>
      <c r="F13" s="429">
        <v>0</v>
      </c>
      <c r="G13" s="490">
        <f>+F13+8</f>
        <v>8</v>
      </c>
      <c r="H13" s="490">
        <f>+F13+11</f>
        <v>11</v>
      </c>
      <c r="I13" s="490">
        <f>+F13+14</f>
        <v>14</v>
      </c>
      <c r="J13" s="490">
        <f>+F13+18</f>
        <v>18</v>
      </c>
      <c r="L13" s="183"/>
    </row>
    <row r="14" spans="1:13" ht="15" customHeight="1">
      <c r="A14" s="651" t="s">
        <v>199</v>
      </c>
      <c r="B14" s="410" t="s">
        <v>202</v>
      </c>
      <c r="C14" s="491">
        <v>44394</v>
      </c>
      <c r="D14" s="477" t="s">
        <v>87</v>
      </c>
      <c r="E14" s="487"/>
      <c r="F14" s="486"/>
      <c r="G14" s="490"/>
      <c r="H14" s="490"/>
      <c r="I14" s="490"/>
      <c r="J14" s="490"/>
      <c r="L14" s="183"/>
    </row>
    <row r="15" spans="1:13" ht="15.75">
      <c r="A15" s="651" t="s">
        <v>198</v>
      </c>
      <c r="B15" s="410" t="s">
        <v>203</v>
      </c>
      <c r="C15" s="491">
        <v>44401</v>
      </c>
      <c r="D15" s="477" t="s">
        <v>87</v>
      </c>
      <c r="E15" s="489"/>
      <c r="F15" s="429"/>
      <c r="G15" s="490"/>
      <c r="H15" s="490"/>
      <c r="I15" s="490"/>
      <c r="J15" s="490"/>
      <c r="L15" s="183"/>
    </row>
    <row r="16" spans="1:13" ht="15.75">
      <c r="A16" s="651" t="s">
        <v>199</v>
      </c>
      <c r="B16" s="410" t="s">
        <v>204</v>
      </c>
      <c r="C16" s="491">
        <v>44408</v>
      </c>
      <c r="D16" s="477" t="s">
        <v>87</v>
      </c>
      <c r="E16" s="489"/>
      <c r="F16" s="429">
        <v>0</v>
      </c>
      <c r="G16" s="490">
        <f>+F16+8</f>
        <v>8</v>
      </c>
      <c r="H16" s="490">
        <f>+F16+11</f>
        <v>11</v>
      </c>
      <c r="I16" s="490">
        <f>+F16+14</f>
        <v>14</v>
      </c>
      <c r="J16" s="490">
        <f>+F16+18</f>
        <v>18</v>
      </c>
      <c r="L16" s="183"/>
    </row>
    <row r="17" spans="1:12" ht="15.75">
      <c r="A17" s="651" t="s">
        <v>198</v>
      </c>
      <c r="B17" s="410" t="s">
        <v>205</v>
      </c>
      <c r="C17" s="491">
        <v>44415</v>
      </c>
      <c r="D17" s="477" t="s">
        <v>87</v>
      </c>
      <c r="E17" s="489"/>
      <c r="F17" s="429"/>
      <c r="G17" s="490"/>
      <c r="H17" s="490"/>
      <c r="I17" s="490"/>
      <c r="J17" s="490"/>
      <c r="L17" s="183"/>
    </row>
    <row r="18" spans="1:12" ht="15.75">
      <c r="A18" s="440"/>
      <c r="B18" s="441"/>
      <c r="C18" s="442"/>
      <c r="D18" s="442"/>
      <c r="E18" s="442"/>
      <c r="F18" s="443"/>
      <c r="G18" s="443"/>
      <c r="H18" s="443"/>
      <c r="I18" s="443"/>
      <c r="L18" s="183"/>
    </row>
    <row r="19" spans="1:12" ht="15.75">
      <c r="A19" s="444" t="s">
        <v>114</v>
      </c>
      <c r="B19" s="444"/>
      <c r="C19" s="445" t="s">
        <v>25</v>
      </c>
      <c r="D19" s="445"/>
      <c r="E19" s="445"/>
      <c r="F19" s="446"/>
      <c r="G19" s="446"/>
      <c r="H19" s="446"/>
      <c r="I19" s="446"/>
      <c r="L19" s="183"/>
    </row>
    <row r="20" spans="1:12" ht="15.75">
      <c r="A20" s="447" t="s">
        <v>115</v>
      </c>
      <c r="B20" s="448"/>
      <c r="C20" s="449"/>
      <c r="D20" s="449"/>
      <c r="E20" s="449"/>
      <c r="F20" s="448"/>
      <c r="G20" s="448"/>
      <c r="H20" s="448"/>
      <c r="I20" s="449"/>
      <c r="L20" s="183"/>
    </row>
    <row r="21" spans="1:12" ht="15.75">
      <c r="A21" s="450" t="s">
        <v>116</v>
      </c>
      <c r="B21" s="450" t="s">
        <v>117</v>
      </c>
      <c r="C21" s="449"/>
      <c r="D21" s="449"/>
      <c r="E21" s="449"/>
      <c r="F21" s="448"/>
      <c r="G21" s="448"/>
      <c r="H21" s="448"/>
      <c r="I21" s="449"/>
      <c r="L21" s="183"/>
    </row>
    <row r="22" spans="1:12" ht="15.75">
      <c r="A22" s="451" t="s">
        <v>118</v>
      </c>
      <c r="B22" s="450"/>
      <c r="C22" s="449"/>
      <c r="D22" s="449"/>
      <c r="E22" s="449"/>
      <c r="F22" s="448"/>
      <c r="G22" s="448"/>
      <c r="H22" s="448"/>
      <c r="I22" s="449"/>
      <c r="L22" s="183"/>
    </row>
    <row r="23" spans="1:12" ht="15.75">
      <c r="A23" s="451" t="s">
        <v>119</v>
      </c>
      <c r="B23" s="450"/>
      <c r="C23" s="449"/>
      <c r="D23" s="449"/>
      <c r="E23" s="449"/>
      <c r="F23" s="448"/>
      <c r="G23" s="448"/>
      <c r="H23" s="448"/>
      <c r="I23" s="449"/>
      <c r="L23" s="183"/>
    </row>
    <row r="24" spans="1:12" ht="15.75">
      <c r="A24" s="451" t="s">
        <v>120</v>
      </c>
      <c r="B24" s="450"/>
      <c r="C24" s="449"/>
      <c r="D24" s="449"/>
      <c r="E24" s="449"/>
      <c r="F24" s="448"/>
      <c r="G24" s="448"/>
      <c r="H24" s="448"/>
      <c r="I24" s="449"/>
      <c r="L24" s="183"/>
    </row>
    <row r="25" spans="1:12" ht="15.75">
      <c r="A25" s="451" t="s">
        <v>121</v>
      </c>
      <c r="B25" s="450"/>
      <c r="C25" s="449"/>
      <c r="D25" s="449"/>
      <c r="E25" s="449"/>
      <c r="F25" s="448"/>
      <c r="G25" s="448"/>
      <c r="H25" s="448"/>
      <c r="I25" s="449"/>
      <c r="L25" s="183"/>
    </row>
    <row r="26" spans="1:12" ht="15">
      <c r="A26" s="94"/>
      <c r="B26" s="95"/>
      <c r="C26" s="95"/>
      <c r="D26" s="95"/>
      <c r="E26" s="95"/>
      <c r="F26" s="96"/>
      <c r="G26" s="87"/>
      <c r="H26" s="87"/>
      <c r="I26" s="97"/>
      <c r="J26" s="83"/>
      <c r="K26" s="84"/>
      <c r="L26" s="124"/>
    </row>
    <row r="27" spans="1:12" ht="15">
      <c r="A27" s="50" t="s">
        <v>71</v>
      </c>
      <c r="B27" s="98"/>
      <c r="C27" s="98"/>
      <c r="D27" s="98"/>
      <c r="E27" s="98"/>
      <c r="F27" s="99"/>
      <c r="G27" s="100"/>
      <c r="H27" s="101"/>
      <c r="I27" s="79"/>
      <c r="J27" s="89"/>
      <c r="K27" s="84"/>
      <c r="L27" s="124"/>
    </row>
    <row r="28" spans="1:12" ht="15">
      <c r="A28" s="50" t="s">
        <v>72</v>
      </c>
      <c r="B28" s="102"/>
      <c r="C28" s="141"/>
      <c r="D28" s="141"/>
      <c r="E28" s="141"/>
      <c r="F28" s="103"/>
      <c r="G28" s="104"/>
      <c r="H28" s="105"/>
      <c r="I28" s="88"/>
      <c r="J28" s="83"/>
      <c r="K28" s="84"/>
      <c r="L28" s="124"/>
    </row>
    <row r="35" ht="15" customHeight="1"/>
    <row r="36" ht="15" customHeight="1"/>
    <row r="37" ht="15" customHeight="1"/>
    <row r="38" ht="47.2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8">
    <mergeCell ref="B1:L1"/>
    <mergeCell ref="B2:L2"/>
    <mergeCell ref="F4:J4"/>
    <mergeCell ref="C8:D10"/>
    <mergeCell ref="E8:E10"/>
    <mergeCell ref="F8:F9"/>
    <mergeCell ref="G8:J8"/>
    <mergeCell ref="A8:B10"/>
  </mergeCells>
  <hyperlinks>
    <hyperlink ref="A6" location="MENU!A1" display="BACK TO MENU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Persian Gulf via SIN</vt:lpstr>
      <vt:lpstr>RED SEA VIA SIN</vt:lpstr>
      <vt:lpstr>Australia via SIN</vt:lpstr>
      <vt:lpstr>New Zealand via SIN</vt:lpstr>
      <vt:lpstr>Australia via PKG</vt:lpstr>
      <vt:lpstr>Persian Gulf via PKL</vt:lpstr>
      <vt:lpstr>Australia Pacific Service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Phan Thi Ngoc Han (VN)</cp:lastModifiedBy>
  <cp:lastPrinted>2020-01-15T18:15:00Z</cp:lastPrinted>
  <dcterms:created xsi:type="dcterms:W3CDTF">1999-08-17T08:14:00Z</dcterms:created>
  <dcterms:modified xsi:type="dcterms:W3CDTF">2021-07-01T07:56:25Z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